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9320" windowHeight="7485"/>
  </bookViews>
  <sheets>
    <sheet name="Sheet1" sheetId="1" r:id="rId1"/>
    <sheet name="Sheet2" sheetId="2" r:id="rId2"/>
    <sheet name="Sheet3" sheetId="3" r:id="rId3"/>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workbook>
</file>

<file path=xl/calcChain.xml><?xml version="1.0" encoding="utf-8"?>
<calcChain xmlns="http://schemas.openxmlformats.org/spreadsheetml/2006/main">
  <c r="L2928" i="1" l="1"/>
  <c r="M2928" i="1" l="1"/>
  <c r="O2928" i="1"/>
  <c r="I2923" i="1"/>
  <c r="I2896" i="1"/>
  <c r="I2875" i="1"/>
  <c r="I2866" i="1"/>
  <c r="I2830" i="1"/>
  <c r="I2848" i="1"/>
  <c r="I2851" i="1"/>
  <c r="I2860" i="1"/>
  <c r="I2806" i="1"/>
  <c r="H2755" i="1"/>
  <c r="I2758" i="1"/>
  <c r="H2716" i="1"/>
  <c r="I2719" i="1"/>
  <c r="I2722" i="1"/>
  <c r="I2731" i="1"/>
  <c r="I2734" i="1"/>
  <c r="I2737" i="1"/>
  <c r="I2740" i="1"/>
  <c r="I2743" i="1"/>
  <c r="I2746" i="1"/>
  <c r="I2749" i="1"/>
  <c r="I2752" i="1"/>
  <c r="I2710" i="1"/>
  <c r="I2713" i="1"/>
  <c r="H2686" i="1"/>
  <c r="I2695" i="1"/>
  <c r="I2620" i="1"/>
  <c r="I2635" i="1"/>
  <c r="I2641" i="1"/>
  <c r="I2656" i="1"/>
  <c r="I2575" i="1"/>
  <c r="I2551" i="1"/>
  <c r="I2486" i="1"/>
  <c r="I2456" i="1"/>
  <c r="I2462" i="1"/>
  <c r="I2465" i="1"/>
  <c r="H2438" i="1"/>
  <c r="I2441" i="1"/>
  <c r="I2447" i="1"/>
  <c r="I2396" i="1"/>
  <c r="I2399" i="1"/>
  <c r="I2405" i="1"/>
  <c r="I2408" i="1"/>
  <c r="I2411" i="1"/>
  <c r="I2417" i="1"/>
  <c r="I2435" i="1"/>
  <c r="I2327" i="1"/>
  <c r="I2267" i="1"/>
  <c r="I2162" i="1"/>
  <c r="I2192" i="1"/>
  <c r="I2103" i="1"/>
  <c r="I2106" i="1"/>
  <c r="I2109" i="1"/>
  <c r="I2117" i="1"/>
  <c r="I2142" i="1"/>
  <c r="I2147" i="1"/>
  <c r="I2008" i="1"/>
  <c r="H1966" i="1"/>
  <c r="I1984" i="1"/>
  <c r="I1987" i="1"/>
  <c r="I1883" i="1"/>
  <c r="I1886" i="1"/>
  <c r="I1896" i="1"/>
  <c r="I1951" i="1"/>
  <c r="I1841" i="1"/>
  <c r="I1844" i="1"/>
  <c r="I1790" i="1"/>
  <c r="I1826" i="1"/>
  <c r="I1733" i="1"/>
  <c r="I1751" i="1"/>
  <c r="I1754" i="1"/>
  <c r="I1760" i="1"/>
  <c r="I1763" i="1"/>
  <c r="I1766" i="1"/>
  <c r="I1772" i="1"/>
  <c r="I1684" i="1"/>
  <c r="I1675" i="1"/>
  <c r="I1678" i="1"/>
  <c r="I1659" i="1"/>
  <c r="I1634" i="1"/>
  <c r="I1610" i="1"/>
  <c r="I1543" i="1"/>
  <c r="I1500" i="1"/>
  <c r="I1507" i="1"/>
  <c r="I1433" i="1"/>
  <c r="I1439" i="1"/>
  <c r="I1320" i="1"/>
  <c r="H1245" i="1"/>
  <c r="I1266" i="1"/>
  <c r="I1278" i="1"/>
  <c r="I1242" i="1"/>
  <c r="I1221" i="1"/>
  <c r="H1145" i="1"/>
  <c r="I1151" i="1"/>
  <c r="I1157" i="1"/>
  <c r="I1121" i="1"/>
  <c r="I1127" i="1"/>
  <c r="I1130" i="1"/>
  <c r="I1133" i="1"/>
  <c r="H1088" i="1"/>
  <c r="I1094" i="1"/>
  <c r="I1097" i="1"/>
  <c r="I1103" i="1"/>
  <c r="I1055" i="1"/>
  <c r="I1058" i="1"/>
  <c r="I1061" i="1"/>
  <c r="I998" i="1"/>
  <c r="I1042" i="1"/>
  <c r="I930" i="1"/>
  <c r="I936" i="1"/>
  <c r="I900" i="1"/>
  <c r="I879" i="1"/>
  <c r="H803" i="1"/>
  <c r="I800" i="1"/>
  <c r="M2931" i="1" l="1"/>
  <c r="L2931" i="1"/>
  <c r="G678" i="1"/>
  <c r="G608" i="1"/>
  <c r="G664" i="1"/>
  <c r="G668" i="1"/>
  <c r="G504" i="1"/>
  <c r="G512" i="1"/>
  <c r="G520" i="1"/>
  <c r="G524" i="1"/>
  <c r="G528" i="1"/>
  <c r="G534" i="1"/>
  <c r="G538" i="1"/>
  <c r="G546" i="1"/>
  <c r="G439" i="1" l="1"/>
  <c r="G340" i="1"/>
  <c r="G348" i="1"/>
  <c r="G356" i="1"/>
  <c r="G360" i="1"/>
  <c r="G364" i="1"/>
  <c r="G370" i="1"/>
  <c r="G374" i="1"/>
  <c r="G382" i="1"/>
  <c r="G251" i="1"/>
  <c r="G283" i="1"/>
  <c r="G95" i="1"/>
  <c r="G135" i="1"/>
  <c r="G151" i="1"/>
  <c r="G74" i="1"/>
</calcChain>
</file>

<file path=xl/sharedStrings.xml><?xml version="1.0" encoding="utf-8"?>
<sst xmlns="http://schemas.openxmlformats.org/spreadsheetml/2006/main" count="7146" uniqueCount="2636">
  <si>
    <t>          </t>
  </si>
  <si>
    <t>Page 1 of 3</t>
  </si>
  <si>
    <t>Term</t>
  </si>
  <si>
    <t>Status</t>
  </si>
  <si>
    <t>Section Name and Title</t>
  </si>
  <si>
    <t>Location</t>
  </si>
  <si>
    <t>Meeting Information</t>
  </si>
  <si>
    <t>Faculty</t>
  </si>
  <si>
    <t>Available/ Capacity</t>
  </si>
  <si>
    <t>Credits</t>
  </si>
  <si>
    <t>CEUs</t>
  </si>
  <si>
    <t>Academic Level</t>
  </si>
  <si>
    <t>Fall 2014</t>
  </si>
  <si>
    <t>Open</t>
  </si>
  <si>
    <t>AMST-495-01 (085947) Sport Race Commodity in the Us</t>
  </si>
  <si>
    <t>Keene State College</t>
  </si>
  <si>
    <r>
      <t>Course Description:</t>
    </r>
    <r>
      <rPr>
        <sz val="11"/>
        <color theme="1"/>
        <rFont val="Calibri"/>
        <family val="2"/>
        <scheme val="minor"/>
      </rPr>
      <t xml:space="preserve"> An interdisciplinary examination of a selected period, theme, or issue related to the American experience. AMST students will propose seminar paper topics that integrate learning from previous courses in American Studies and related disciplines. May be repeated for credit as topics change. Prereq:ITW-101, IIAMST-210, AMST-350,Junior standing.</t>
    </r>
  </si>
  <si>
    <r>
      <t>Section Description:</t>
    </r>
    <r>
      <rPr>
        <sz val="11"/>
        <color theme="1"/>
        <rFont val="Calibri"/>
        <family val="2"/>
        <scheme val="minor"/>
      </rPr>
      <t xml:space="preserve"> This seminar for American Studies majors will explore theintersections of Sport, Race, and Capitalism. Students arerequired produce an interdisciplinary capstone research project.Prerequisites: Prerequisites: ITW 101, IIAMST 210, AMST 350, andjunior standing.</t>
    </r>
  </si>
  <si>
    <t>M. Antonucci</t>
  </si>
  <si>
    <t>Undergraduate</t>
  </si>
  <si>
    <t>ANTH-330-01 (083997) Cultural Investigations</t>
  </si>
  <si>
    <r>
      <t>Course Description:</t>
    </r>
    <r>
      <rPr>
        <sz val="11"/>
        <color theme="1"/>
        <rFont val="Calibri"/>
        <family val="2"/>
        <scheme val="minor"/>
      </rPr>
      <t xml:space="preserve"> Introduction to methodology for contemporary ethnographic field research in anthropology, including research design, participant observation, interviewing, field notes, indexing, report writing, and visual documentation. Students complete assigned and independent research projects relying on a variety of ethnographic methods. Prerequisite: ISANTH 110 or permission of instructor.</t>
    </r>
  </si>
  <si>
    <t>R. Gianno</t>
  </si>
  <si>
    <t>ARCH-120-01 (085679) Arch CAD I</t>
  </si>
  <si>
    <t>08/25/2014-12/12/2014 Lecture-based Learning Wednesday 04:00PM - 05:45PM, Tds Building, Room 207 08/25/2014-12/12/2014 Lecture-based Learning Friday 10:00AM - 11:45AM, Tds Building, Room 207</t>
  </si>
  <si>
    <r>
      <t>Course Description:</t>
    </r>
    <r>
      <rPr>
        <sz val="11"/>
        <color theme="1"/>
        <rFont val="Calibri"/>
        <family val="2"/>
        <scheme val="minor"/>
      </rPr>
      <t xml:space="preserve"> This course introduces architectural computer aided drafting (CAD) with state of the art applications. Through a combination of lectures, hands on exercises and drawing problems students build a solid foundation of 2 dimensional CAD skills and apply these skills creating architectural plans, sections, and elevations according to professional drafting standards, techniques and practices.</t>
    </r>
  </si>
  <si>
    <t>R. Wallace</t>
  </si>
  <si>
    <t>Closed</t>
  </si>
  <si>
    <t>ARCH-120-02 (085701) Arch CAD I</t>
  </si>
  <si>
    <t>08/25/2014-12/12/2014 Lecture-based Learning Wednesday 06:00PM - 07:45PM, Tds Building, Room 207 08/25/2014-12/12/2014 Lecture-based Learning Friday 12:00PM - 01:45PM, Tds Building, Room 207</t>
  </si>
  <si>
    <t>0 / 13</t>
  </si>
  <si>
    <t>ARCH-180-01 (085625) Intro Arch Design</t>
  </si>
  <si>
    <t>08/25/2014-12/12/2014 Lecture-based Learning Monday, Wednesday 09:00AM - 11:15AM, Tds Building, Room 203 08/25/2014-12/12/2014 Lecture-based Learning Monday, Wednesday 09:00AM - 11:15AM, Tds Building, Room 207</t>
  </si>
  <si>
    <r>
      <t>Course Description:</t>
    </r>
    <r>
      <rPr>
        <sz val="11"/>
        <color theme="1"/>
        <rFont val="Calibri"/>
        <family val="2"/>
        <scheme val="minor"/>
      </rPr>
      <t xml:space="preserve"> Introduction to the principles of architectural design through lectures and short design exercises. Emphasis is placed on developing visual communication skills necessary and related to architectural presentation including drawing, drafting and model making techniques. A final design project provides the framework for investigating and understanding the fundamental elements, design principles and processes necessary to explore the creation of architectural spaces.</t>
    </r>
  </si>
  <si>
    <t>D. Paley</t>
  </si>
  <si>
    <t>0 / 18</t>
  </si>
  <si>
    <t>ARCH-180-02 (085626) Intro Arch Design</t>
  </si>
  <si>
    <t>08/25/2014-12/12/2014 Lecture-based Learning Monday, Wednesday 11:30AM - 01:45PM, Tds Building, Room 203 08/25/2014-12/12/2014 Lecture-based Learning Monday, Wednesday 11:30AM - 01:45PM, Room to be Announced</t>
  </si>
  <si>
    <t>ARCH-180-03 (089214) Intro Arch Design</t>
  </si>
  <si>
    <t>08/26/2014-12/11/2014 Lecture-based Learning Tuesday, Thursday 03:00PM - 05:15PM, Tds Building, Room 203</t>
  </si>
  <si>
    <t>M. Katz</t>
  </si>
  <si>
    <t>ARCH-220-01 (085888) Arch CAD II</t>
  </si>
  <si>
    <t>08/26/2014-12/11/2014 Lecture-based Learning Tuesday, Thursday 04:00PM - 05:45PM, Tds Building, Room 207</t>
  </si>
  <si>
    <r>
      <t>Course Description:</t>
    </r>
    <r>
      <rPr>
        <sz val="11"/>
        <color theme="1"/>
        <rFont val="Calibri"/>
        <family val="2"/>
        <scheme val="minor"/>
      </rPr>
      <t xml:space="preserve"> An intermediate course in computer aided drafting using state of the art architectural drafting software. Through a combination of lectures, hands on exercises, and drawing problems students learn 3D CAD skills to generate architectural design and detail drawings according to professional drafting standards, techniques and practices. Prereq: ARCH 120 or permission of instructor.</t>
    </r>
  </si>
  <si>
    <t>M. Petrovick</t>
  </si>
  <si>
    <t>0 / 12</t>
  </si>
  <si>
    <t>ARCH-230-01 (085881) Arch Design I</t>
  </si>
  <si>
    <t>08/25/2014-12/12/2014 Studio:Hands-on Learning Tuesday, Thursday 09:00AM - 11:30AM, Tds Building, Room 201 08/25/2014-12/12/2014 Studio:Hands-on Learning Tuesday, Thursday 09:00AM - 11:30AM, Tds Building, Room 207</t>
  </si>
  <si>
    <r>
      <t>Course Description:</t>
    </r>
    <r>
      <rPr>
        <sz val="11"/>
        <color theme="1"/>
        <rFont val="Calibri"/>
        <family val="2"/>
        <scheme val="minor"/>
      </rPr>
      <t xml:space="preserve"> Studio investigations of fundamental design concepts, principles and elements. Projects and exercises focus on the creation of abstract architectural forms and spaces through an exploratin of shape, hierarchy, organization, scale, proportion, materials, and light. Studio Design courses should be taken in sequence. Prereq: ARCH 180 or permission of instructor.</t>
    </r>
  </si>
  <si>
    <t>ARCH-230-02 (085882) Arch Design I</t>
  </si>
  <si>
    <t>08/25/2014-12/12/2014 Studio:Hands-on Learning Tuesday, Thursday 09:00AM - 11:30AM, Tds Building, Room 201 08/25/2014-12/12/2014 Studio:Hands-on Learning Tuesday, Thursday 09:00AM - 11:30AM, Tds Building, Room 201</t>
  </si>
  <si>
    <t>B. Sapeta</t>
  </si>
  <si>
    <t>ARCH-230-03 (085883) Arch Design I</t>
  </si>
  <si>
    <t>ARCH-235-01 (085622) Arch Design II</t>
  </si>
  <si>
    <t>08/25/2014-12/12/2014 Studio:Hands-on Learning Monday, Wednesday 12:00PM - 02:30PM, Tds Building, Room 201 08/25/2014-12/12/2014 Studio:Hands-on Learning Monday, Wednesday 12:00PM - 02:30PM, Tds Building, Room 207</t>
  </si>
  <si>
    <r>
      <t>Course Description:</t>
    </r>
    <r>
      <rPr>
        <sz val="11"/>
        <color theme="1"/>
        <rFont val="Calibri"/>
        <family val="2"/>
        <scheme val="minor"/>
      </rPr>
      <t xml:space="preserve"> Studio investigations of fundamental design concepts, principles and processes. Projects focus on the creation of both abstract and programmed architectural forms and spaces with an emphasis on formal/aesthetic values and the development of a visual vocabulary. The exercises are oriented towards the achievement of creative individual expression. Prereq: ARCH 230 and permission of instructor.</t>
    </r>
  </si>
  <si>
    <t>ARCH-260-01 (085616) Sustainable Desg/Bldg Sci</t>
  </si>
  <si>
    <t>08/25/2014-12/10/2014 Lecture-based Learning Monday, Wednesday 08:00AM - 09:45AM, Tds Building, Room 110</t>
  </si>
  <si>
    <r>
      <t>Course Description:</t>
    </r>
    <r>
      <rPr>
        <sz val="11"/>
        <color theme="1"/>
        <rFont val="Calibri"/>
        <family val="2"/>
        <scheme val="minor"/>
      </rPr>
      <t xml:space="preserve"> Study of energy issues, sustainable building design, and introduction to building science. Focus is on energy efficient buildings, solar energy systems, related environmental issues, and basics of building science. Projects involve energy analysis of buildings, evaluation of renewable energy options, world energy issues, critical design decisions for building, and building forensics. Prereq: MATH 120 or permission of instructor.</t>
    </r>
  </si>
  <si>
    <t>P. Temple</t>
  </si>
  <si>
    <t>ARCH-260-02 (085621) Sustainable Desg/Bldg Sci</t>
  </si>
  <si>
    <t>08/25/2014-12/10/2014 Lecture-based Learning Monday, Wednesday 10:00AM - 11:45AM, Tds Building, Room 110</t>
  </si>
  <si>
    <t>ARCH-275-01 (085885) Residential Construction</t>
  </si>
  <si>
    <t>08/25/2014-12/12/2014 Lecture-based Learning Tuesday 09:00AM - 11:00AM, Tds Building, Room 109 08/25/2014-12/12/2014 Lecture-based Learning Thursday 09:00AM - 11:45AM, Tds Building, Room 109</t>
  </si>
  <si>
    <r>
      <t>Course Description:</t>
    </r>
    <r>
      <rPr>
        <sz val="11"/>
        <color theme="1"/>
        <rFont val="Calibri"/>
        <family val="2"/>
        <scheme val="minor"/>
      </rPr>
      <t xml:space="preserve"> A study of residential construction technology systems, including the planning, materials and processes used by building contractors to build residential structures. The interrelationship of societal needs, the environment, and quality of life as they affect building design and construction practices are examined. 2 hour lecture, 3 hour lab</t>
    </r>
  </si>
  <si>
    <t>C. Sheaff</t>
  </si>
  <si>
    <t>ARCH-350-01 (085970) Architectural Hist I</t>
  </si>
  <si>
    <t>08/25/2014-12/10/2014 Lecture-based Learning Monday, Wednesday 02:00PM - 03:45PM, Tds Building, Room 110</t>
  </si>
  <si>
    <r>
      <t>Course Description:</t>
    </r>
    <r>
      <rPr>
        <sz val="11"/>
        <color theme="1"/>
        <rFont val="Calibri"/>
        <family val="2"/>
        <scheme val="minor"/>
      </rPr>
      <t xml:space="preserve"> An introduction to the history of architecture and the design concepts that are the building blocks of architectural history from pre history to the Gothic period. The course surveys the traditional or "canonical" architectural works of Western Europe, the United States, Asia and the Middle East.</t>
    </r>
  </si>
  <si>
    <t>W. Nicolai</t>
  </si>
  <si>
    <t>ARCH-370-01 (085886) Architectural Systems</t>
  </si>
  <si>
    <t>08/26/2014-12/11/2014 Lecture-based Learning Tuesday, Thursday 10:00AM - 11:45AM, Tds Building, Room 110</t>
  </si>
  <si>
    <r>
      <t>Course Description:</t>
    </r>
    <r>
      <rPr>
        <sz val="11"/>
        <color theme="1"/>
        <rFont val="Calibri"/>
        <family val="2"/>
        <scheme val="minor"/>
      </rPr>
      <t xml:space="preserve"> Designing mechanical and electrical systems in the context of high performance buildings. Course applies scientific principles in designing water supply systems, heating, cooling, electrical services, lighting, and sound control, extending the understanding of healthy building design. Emphasizes principles and concepts to help students design a variety of systems while creating healthy buildings. Prereq: ARCH 260 or permission of instructor.</t>
    </r>
  </si>
  <si>
    <t>ARCH-375-01 (085887) Statics/Structural Analysis</t>
  </si>
  <si>
    <t>08/26/2014-12/11/2014 Lecture-based Learning Tuesday, Thursday 02:00PM - 03:45PM, Tds Building, Room 110</t>
  </si>
  <si>
    <r>
      <t>Course Description:</t>
    </r>
    <r>
      <rPr>
        <sz val="11"/>
        <color theme="1"/>
        <rFont val="Calibri"/>
        <family val="2"/>
        <scheme val="minor"/>
      </rPr>
      <t xml:space="preserve"> Analysis of structural systems in static equilibrium. Begins with fundamental physical laws and progresses to equations of forces and movements on rigid bodies, analysis of frames, trusses, and internal forces and movements in beams, and loading diagrams and geometrical analysis of building loads.</t>
    </r>
  </si>
  <si>
    <t>M. French</t>
  </si>
  <si>
    <t>16 / 24</t>
  </si>
  <si>
    <t>ARCH-435-01 (085884) Portfolio Design</t>
  </si>
  <si>
    <t>08/25/2014-12/12/2014 Lecture-based Learning Tuesday, Thursday 12:00PM - 01:45PM, Tds Building, Room 201 08/25/2014-12/12/2014 Lecture-based Learning Tuesday, Thursday 12:00PM - 01:45PM, Tds Building, Room 207</t>
  </si>
  <si>
    <r>
      <t>Course Description:</t>
    </r>
    <r>
      <rPr>
        <sz val="11"/>
        <color theme="1"/>
        <rFont val="Calibri"/>
        <family val="2"/>
        <scheme val="minor"/>
      </rPr>
      <t xml:space="preserve"> Preparation of an architectural portfolio for employment, fellowships, grants and postgraduate academic opportunities. Course focuses on visual and written representation of individual studio work. Students engage in the representational process to provide a critical forum for written and visual communication in the field of architecture and their own work. Prereq: ARCH 430 or permission of instructor.</t>
    </r>
  </si>
  <si>
    <t>ART-101-01 (085142) Foundations of Design</t>
  </si>
  <si>
    <t>08/26/2014-12/11/2014 Studio:Hands-on Learning Tuesday, Thursday 08:00AM - 10:45AM, Redfern Arts Center, Room 302</t>
  </si>
  <si>
    <r>
      <t>Course Description:</t>
    </r>
    <r>
      <rPr>
        <sz val="11"/>
        <color theme="1"/>
        <rFont val="Calibri"/>
        <family val="2"/>
        <scheme val="minor"/>
      </rPr>
      <t xml:space="preserve"> A study of primary visual design concepts through a series of lectures and projects that explore two and three dimensional design, and the language of color. Emphasis on the interaction of these elements in relation to composition and the development of visual literacy. Not open to students who have completed IAART 100.</t>
    </r>
  </si>
  <si>
    <t>Page 2 of 3</t>
  </si>
  <si>
    <t>ART-125-01 (085143) Drawing I</t>
  </si>
  <si>
    <t>08/25/2014-12/10/2014 Studio:Hands-on Learning Monday, Wednesday 11:00AM - 01:45PM, Redfern Arts Center, Room 307</t>
  </si>
  <si>
    <r>
      <t>Course Description:</t>
    </r>
    <r>
      <rPr>
        <sz val="11"/>
        <color theme="1"/>
        <rFont val="Calibri"/>
        <family val="2"/>
        <scheme val="minor"/>
      </rPr>
      <t xml:space="preserve"> The practice of representational drawing emphasizing linear and the form description with drawing media. Develops skills for all students including Art majors. For Art Majors only. May be repeated for credit with approval of instructor.</t>
    </r>
  </si>
  <si>
    <t>R. Bernardi</t>
  </si>
  <si>
    <t>ART-151-01 (085214) Technology Workshop</t>
  </si>
  <si>
    <t>08/26/2014-12/09/2014 Studio:Hands-on Learning Tuesday 10:00AM - 11:45AM, Media Arts Center, Room 154</t>
  </si>
  <si>
    <r>
      <t>Course Description:</t>
    </r>
    <r>
      <rPr>
        <sz val="11"/>
        <color theme="1"/>
        <rFont val="Calibri"/>
        <family val="2"/>
        <scheme val="minor"/>
      </rPr>
      <t xml:space="preserve"> This course introduces the Macintosh computer and its role in the design and production of digital art and graphic design. Emphasis is on efficient digital workflow procedures, networking principles, file management, and font organization. Students will become acquainted with software pakages, including Adobe Photoshop, Illustrator, and InDesign. Prerequisites: IAART 100 or ART 101 or IAART 120 or ART 125.</t>
    </r>
  </si>
  <si>
    <t>H. Gendron</t>
  </si>
  <si>
    <t>ART-151-02 (085215) Technology Workshop</t>
  </si>
  <si>
    <t>08/28/2014-12/11/2014 Studio:Hands-on Learning Thursday 10:00AM - 11:45AM, Media Arts Center, Room 154</t>
  </si>
  <si>
    <t>ART-208-01 (085144) Ceramics I</t>
  </si>
  <si>
    <t>08/25/2014-12/10/2014 Studio:Hands-on Learning Monday, Wednesday 11:00AM - 01:45PM, Whitcomb Garage, Room BLDG</t>
  </si>
  <si>
    <r>
      <t>Course Description:</t>
    </r>
    <r>
      <rPr>
        <sz val="11"/>
        <color theme="1"/>
        <rFont val="Calibri"/>
        <family val="2"/>
        <scheme val="minor"/>
      </rPr>
      <t xml:space="preserve"> Design and construction of wheel and handbuilt pottery, including the preparation of glazes and the process of firing. May be repeated with approval of instructor.</t>
    </r>
  </si>
  <si>
    <t>K. Rooney</t>
  </si>
  <si>
    <t>ART-208-02 (085145) Ceramics I</t>
  </si>
  <si>
    <t>08/26/2014-12/11/2014 Studio:Hands-on Learning Tuesday, Thursday 02:00PM - 04:45PM, Whitcomb Garage, Room BLDG</t>
  </si>
  <si>
    <t>T. Rudenjak</t>
  </si>
  <si>
    <t>0 / 15</t>
  </si>
  <si>
    <t>ART-211-01 (085136) Ancient Art</t>
  </si>
  <si>
    <t>08/25/2014-12/10/2014 Lecture-based Learning Monday, Wednesday 08:00AM - 09:45AM, Redfern Arts Center, Room 323</t>
  </si>
  <si>
    <r>
      <t>Course Description:</t>
    </r>
    <r>
      <rPr>
        <sz val="11"/>
        <color theme="1"/>
        <rFont val="Calibri"/>
        <family val="2"/>
        <scheme val="minor"/>
      </rPr>
      <t xml:space="preserve"> The history of art and architecture from the early civilizations of the Near East, Egypt, Greece and Rome. Prerequisite: IAART 110.</t>
    </r>
  </si>
  <si>
    <t>S. Lucey</t>
  </si>
  <si>
    <t>ART-214-01 (085146) Modern Art</t>
  </si>
  <si>
    <t>08/26/2014-12/11/2014 Lecture-based Learning Tuesday, Thursday 10:00AM - 11:45AM, Redfern Arts Center, Room PUT</t>
  </si>
  <si>
    <r>
      <t>Course Description:</t>
    </r>
    <r>
      <rPr>
        <sz val="11"/>
        <color theme="1"/>
        <rFont val="Calibri"/>
        <family val="2"/>
        <scheme val="minor"/>
      </rPr>
      <t xml:space="preserve"> The history of modern art in Europe and North America from the mid 19th century through the post-modern turn and contemporary practices. Emphasis will be placed on formal innovations and artistic responses to changes taking place in the greater socio-historic context. Prerequisite: IAART 110 or permission of instructor.</t>
    </r>
  </si>
  <si>
    <t>M. Sullivan</t>
  </si>
  <si>
    <t>0 / 28</t>
  </si>
  <si>
    <t>ART-224-01 (085147) Photography I</t>
  </si>
  <si>
    <t>08/25/2014-12/12/2014 Studio:Hands-on Learning Tuesday, Thursday 02:00PM - 04:45PM, Redfern Arts Center, Room 323 08/25/2014-12/12/2014 Studio:Hands-on Learning Tuesday, Thursday 02:00PM - 04:45PM, Redfern Arts Center, Room 304</t>
  </si>
  <si>
    <r>
      <t>Course Description:</t>
    </r>
    <r>
      <rPr>
        <sz val="11"/>
        <color theme="1"/>
        <rFont val="Calibri"/>
        <family val="2"/>
        <scheme val="minor"/>
      </rPr>
      <t xml:space="preserve"> A studio investigation of photography and the application of the medium to individual expression. Includes a working knowledge of camera controls, digital manipulation and inkjet and analog printing. A digital camera with manual contols is required. May be repeated for credit with approval of instructor. Prereq: ART 125 or approval of instructor.</t>
    </r>
  </si>
  <si>
    <t>J. Gitelson</t>
  </si>
  <si>
    <t>ART-225-01 (085150) Drawing II</t>
  </si>
  <si>
    <t>08/26/2014-12/11/2014 Studio:Hands-on Learning Tuesday, Thursday 08:00AM - 10:45AM, Redfern Arts Center, Room 320</t>
  </si>
  <si>
    <r>
      <t>Course Description:</t>
    </r>
    <r>
      <rPr>
        <sz val="11"/>
        <color theme="1"/>
        <rFont val="Calibri"/>
        <family val="2"/>
        <scheme val="minor"/>
      </rPr>
      <t xml:space="preserve"> Advanced studio work in pencil, ink, charcoal, and chalk from still life and figure models. May be repeated for credit with approval of instructor. Prereq: ART 125 or IAART 120.</t>
    </r>
  </si>
  <si>
    <t>P. Roos</t>
  </si>
  <si>
    <t>ART-226-01 (085151) Painting I</t>
  </si>
  <si>
    <t>08/25/2014-12/10/2014 Studio:Hands-on Learning Monday, Wednesday 11:00AM - 01:45PM, Redfern Arts Center, Room 320</t>
  </si>
  <si>
    <r>
      <t>Course Description:</t>
    </r>
    <r>
      <rPr>
        <sz val="11"/>
        <color theme="1"/>
        <rFont val="Calibri"/>
        <family val="2"/>
        <scheme val="minor"/>
      </rPr>
      <t xml:space="preserve"> An introductory course in oil painting with emphasis on color, shape, light, and texture as they affect the art of painting. Basic compositions of a representational nature and creative experimentation are encouraged. A technical understanding of the oil painting medium is also presented. Prereq: ART 101 or IAART 100, and ART 125 or IAART 120 or permission of instructor.</t>
    </r>
  </si>
  <si>
    <t>ART-244-01 (085154) Sculpture I</t>
  </si>
  <si>
    <t>08/25/2014-12/10/2014 Studio:Hands-on Learning Monday, Wednesday 08:00AM - 10:45AM, Sculpture Studio, Room SCLP</t>
  </si>
  <si>
    <r>
      <t>Course Description:</t>
    </r>
    <r>
      <rPr>
        <sz val="11"/>
        <color theme="1"/>
        <rFont val="Calibri"/>
        <family val="2"/>
        <scheme val="minor"/>
      </rPr>
      <t xml:space="preserve"> A comprehensive exploration in the fundamentals of sculpture using processes such as carving, casting modeling, assemblage, and welding. Emphasis on developing standards in sculptural technique and personal expression.</t>
    </r>
  </si>
  <si>
    <t>L. Richardson</t>
  </si>
  <si>
    <t>ART-244-02 (085156) Sculpture I</t>
  </si>
  <si>
    <t>08/25/2014-12/10/2014 Studio:Hands-on Learning Monday, Wednesday 11:00AM - 01:45PM, Sculpture Studio, Room SCLP</t>
  </si>
  <si>
    <t>ART-250-01 (085218) Graphic Design I</t>
  </si>
  <si>
    <t>08/25/2014-12/12/2014 Studio:Hands-on Learning Tuesday, Thursday 10:00AM - 11:45AM, Media Arts Center, Room 155 08/25/2014-12/12/2014 Studio:Hands-on Learning Tuesday, Thursday 10:00AM - 11:45AM, Media Arts Center, Room 152</t>
  </si>
  <si>
    <r>
      <t>Course Description:</t>
    </r>
    <r>
      <rPr>
        <sz val="11"/>
        <color theme="1"/>
        <rFont val="Calibri"/>
        <family val="2"/>
        <scheme val="minor"/>
      </rPr>
      <t xml:space="preserve"> Introduction to graphic design as a problem solving activity that communicates visually. Creative brainstorming techniques, design principles, time based media and Semiotic theory are introduced. Group and individual critiques help students identify focus and aptitude for graphic design. Prereq: ART 151 and two of the following: ART 101 or IAART 100, ART 111 or IAART 110, ART 125 or IAART 120.</t>
    </r>
  </si>
  <si>
    <t>R. Hoyt</t>
  </si>
  <si>
    <t>ART-250-02 (085222) Graphic Design I</t>
  </si>
  <si>
    <t>08/25/2014-12/12/2014 Studio:Hands-on Learning Tuesday, Thursday 02:00PM - 03:45PM, Media Arts Center, Room 155 08/25/2014-12/12/2014 Studio:Hands-on Learning Tuesday, Thursday 02:00PM - 03:45PM, Media Arts Center, Room 152</t>
  </si>
  <si>
    <t>ART-253-01 (085224) Digital Imaging</t>
  </si>
  <si>
    <t>08/26/2014-12/11/2014 Studio:Hands-on Learning Tuesday, Thursday 08:00AM - 09:45AM, Media Arts Center, Room 152</t>
  </si>
  <si>
    <r>
      <t>Course Description:</t>
    </r>
    <r>
      <rPr>
        <sz val="11"/>
        <color theme="1"/>
        <rFont val="Calibri"/>
        <family val="2"/>
        <scheme val="minor"/>
      </rPr>
      <t xml:space="preserve"> A studio investigation of critical theory and visual literacy as it relates to photography and new media in the twenty-first century. Topics include a working knowledge of Adobe Photoshop, image manipulation and preparing digital images for print, web and other digital media. A digital camera is required. Prereq: ART 250 or permission of instructor.</t>
    </r>
  </si>
  <si>
    <t>ART-258-01 (085251) Typography I</t>
  </si>
  <si>
    <t>08/25/2014-12/10/2014 Studio:Hands-on Learning Monday, Wednesday 04:00PM - 05:45PM, Media Arts Center, Room 152</t>
  </si>
  <si>
    <r>
      <t>Course Description:</t>
    </r>
    <r>
      <rPr>
        <sz val="11"/>
        <color theme="1"/>
        <rFont val="Calibri"/>
        <family val="2"/>
        <scheme val="minor"/>
      </rPr>
      <t xml:space="preserve"> Students study type as graphic form and means of communication. Through related projects, students analyze the history, design, and use of letterforms. Includes study of typographic grids. Prereq: ART 250</t>
    </r>
  </si>
  <si>
    <t>ART-295-01 (085157) Soph Studio Exhibit Prac</t>
  </si>
  <si>
    <t>08/25/2014-12/10/2014 Discussion-based Seminar Monday, Wednesday 04:00PM - 05:45PM, Redfern Arts Center, Room 323</t>
  </si>
  <si>
    <r>
      <t>Course Description:</t>
    </r>
    <r>
      <rPr>
        <sz val="11"/>
        <color theme="1"/>
        <rFont val="Calibri"/>
        <family val="2"/>
        <scheme val="minor"/>
      </rPr>
      <t xml:space="preserve"> Introduction to concepts, theories and schools of contemporary visual art over last 50 years through field trips, guest speakers, readings, discussions and research paper. Introduction to studio processes, practice and careers available for contemporary artists. Introductory experience documenting work and participation in curatorial methods. Prereq: Art Major and Sophomore standing or permission of instructor.</t>
    </r>
  </si>
  <si>
    <t>ART-324-01 (085158) Photography II</t>
  </si>
  <si>
    <t>08/25/2014-12/10/2014 Studio:Hands-on Learning Monday, Wednesday 08:00AM - 10:45AM, Redfern Arts Center, Room 304</t>
  </si>
  <si>
    <r>
      <t>Course Description:</t>
    </r>
    <r>
      <rPr>
        <sz val="11"/>
        <color theme="1"/>
        <rFont val="Calibri"/>
        <family val="2"/>
        <scheme val="minor"/>
      </rPr>
      <t xml:space="preserve"> An in-depth studio investigation of digital photography and contemporary practice. Emphasis will be placed on building a professional portfolio of 15 to 20 prints through use of darkroom printing, negative scanning, digital manipulation and inkjet printing. May be repeated for credit with approval of instructor. Prereq: ART-224.</t>
    </r>
  </si>
  <si>
    <t>ART-326-01 (085161) Painting II</t>
  </si>
  <si>
    <t>08/26/2014-12/11/2014 Studio:Hands-on Learning Tuesday, Thursday 02:00PM - 04:45PM, Redfern Arts Center, Room 320</t>
  </si>
  <si>
    <r>
      <t>Course Description:</t>
    </r>
    <r>
      <rPr>
        <sz val="11"/>
        <color theme="1"/>
        <rFont val="Calibri"/>
        <family val="2"/>
        <scheme val="minor"/>
      </rPr>
      <t xml:space="preserve"> Advanced studio work in painting media. Will explore either figure or landscape subjects. Traditional and contemporary approaches emphasized. Students are encouraged to explore their own interests regarding the subject. May be repeated for credit as subject matter changes. Prereq: ART 225 and ART 226 or permission of instructor.</t>
    </r>
  </si>
  <si>
    <t>ART-333-01 (085162) Printmaking I</t>
  </si>
  <si>
    <t>08/26/2014-12/11/2014 Studio:Hands-on Learning Tuesday, Thursday 02:00PM - 04:45PM, Redfern Arts Center, Room 303</t>
  </si>
  <si>
    <r>
      <t>Course Description:</t>
    </r>
    <r>
      <rPr>
        <sz val="11"/>
        <color theme="1"/>
        <rFont val="Calibri"/>
        <family val="2"/>
        <scheme val="minor"/>
      </rPr>
      <t xml:space="preserve"> A survey of techniques and history of printmaking. Investigation of Relief, Lithography, and Intaglio processes. Covers both black and white and color printing processes. Further brainstorming, drawing and design skills, and professional printmaking practice will be emphasized. Prereq: ART 225 or ART 253 or permission of instructor.</t>
    </r>
  </si>
  <si>
    <t>J. Roberts</t>
  </si>
  <si>
    <t>Page 3 of 3</t>
  </si>
  <si>
    <t>ART-344-01 (085163) Sculpture II</t>
  </si>
  <si>
    <t>08/25/2014-12/10/2014 Studio:Hands-on Learning Monday, Wednesday 02:00PM - 04:45PM, Sculpture Studio, Room SCLP</t>
  </si>
  <si>
    <r>
      <t>Course Description:</t>
    </r>
    <r>
      <rPr>
        <sz val="11"/>
        <color theme="1"/>
        <rFont val="Calibri"/>
        <family val="2"/>
        <scheme val="minor"/>
      </rPr>
      <t xml:space="preserve"> A comprehensive investigation of the technical and conceptual aspects of selected processes associated with contemporary sculptural construction. Emphasis is placed on individual creativity and style. Prereq: ART 244. May be repeated for credit with approval of instructor.</t>
    </r>
  </si>
  <si>
    <t>ART-350-01 (085253) Graphic Design II</t>
  </si>
  <si>
    <t>08/25/2014-12/10/2014 Studio:Hands-on Learning Monday, Wednesday 10:00AM - 11:45AM, Media Arts Center, Room 155</t>
  </si>
  <si>
    <r>
      <t>Course Description:</t>
    </r>
    <r>
      <rPr>
        <sz val="11"/>
        <color theme="1"/>
        <rFont val="Calibri"/>
        <family val="2"/>
        <scheme val="minor"/>
      </rPr>
      <t xml:space="preserve"> This course emphasizes the relationship between text and image in creating effective designs and powerful graphic messages. Assignments focus on type hierarchy, composition, computer production skills, client projects, and graphic design history. Prereq: ART 250, ART 253, and ART 258.</t>
    </r>
  </si>
  <si>
    <t>R. Davis-Kelly</t>
  </si>
  <si>
    <t>ART-350-02 (085254) Graphic Design II</t>
  </si>
  <si>
    <t>08/25/2014-12/10/2014 Studio:Hands-on Learning Monday, Wednesday 12:00PM - 01:45PM, Media Arts Center, Room 152</t>
  </si>
  <si>
    <t>ART-351-01 (085255) History of Graphic Design</t>
  </si>
  <si>
    <t>08/25/2014-12/08/2014 Discussion-based Seminar Monday 02:00PM - 05:30PM, Media Arts Center, Room 155</t>
  </si>
  <si>
    <r>
      <t>Course Description:</t>
    </r>
    <r>
      <rPr>
        <sz val="11"/>
        <color theme="1"/>
        <rFont val="Calibri"/>
        <family val="2"/>
        <scheme val="minor"/>
      </rPr>
      <t xml:space="preserve"> Study of cultural prevalence and social significance of graphic design throughout history. Readings, lectures and projects explore history of the visual message from prehistory through digital era and the origins of European typography. Discussion of role of design in printing and the impact of industrial technology upon visual communications. Prereq: ART 350</t>
    </r>
  </si>
  <si>
    <t>R. Kostick</t>
  </si>
  <si>
    <t>ART-352-01 (085256) Electronic Imaging</t>
  </si>
  <si>
    <t>08/26/2014-12/11/2014 Studio:Hands-on Learning Tuesday, Thursday 12:00PM - 01:45PM, Media Arts Center, Room 152</t>
  </si>
  <si>
    <r>
      <t>Course Description:</t>
    </r>
    <r>
      <rPr>
        <sz val="11"/>
        <color theme="1"/>
        <rFont val="Calibri"/>
        <family val="2"/>
        <scheme val="minor"/>
      </rPr>
      <t xml:space="preserve"> Students apply computer skills to produce complex computer generated designs. Students explore text and image manipulation using Illustrator, Photoshop, etc. Service bureau methods are discussed and applied. Prereq: ART 250</t>
    </r>
  </si>
  <si>
    <t>ART-354-01 (085257) Web Based Media I</t>
  </si>
  <si>
    <t>08/26/2014-12/11/2014 Studio:Hands-on Learning Tuesday, Thursday 02:00PM - 03:45PM, Media Arts Center, Room 154</t>
  </si>
  <si>
    <r>
      <t>Course Description:</t>
    </r>
    <r>
      <rPr>
        <sz val="11"/>
        <color theme="1"/>
        <rFont val="Calibri"/>
        <family val="2"/>
        <scheme val="minor"/>
      </rPr>
      <t xml:space="preserve"> Web design blends technical skills, creativity, visual communication and information science. Course emphasizes fundamental web design skills, as well as the design principles that characterize exceptional web sites. Students will plan, design, and launch a complete website with creative interfaces, strong graphic images, functional site organization, and logical navigation. Prereq: ART 253</t>
    </r>
  </si>
  <si>
    <t>Y. Pan</t>
  </si>
  <si>
    <t>ART-354-02 (085259) Web Based Media I</t>
  </si>
  <si>
    <t>08/26/2014-12/11/2014 Studio:Hands-on Learning Tuesday, Thursday 04:00PM - 05:45PM, Media Arts Center, Room 154</t>
  </si>
  <si>
    <t>ART-424-01 (087686) Photography III</t>
  </si>
  <si>
    <r>
      <t>Course Description:</t>
    </r>
    <r>
      <rPr>
        <sz val="11"/>
        <color theme="1"/>
        <rFont val="Calibri"/>
        <family val="2"/>
        <scheme val="minor"/>
      </rPr>
      <t xml:space="preserve"> Advanced and individualized study in Photography. Students must be suffeciently proficient in the understanding of art principles and photography techniques to carry their research project to a successful conclusion with the assistance of the instructor and invited critics. Prereq: ART-324.</t>
    </r>
  </si>
  <si>
    <t>ART-444-01 (085164) Sculpture III</t>
  </si>
  <si>
    <r>
      <t>Course Description:</t>
    </r>
    <r>
      <rPr>
        <sz val="11"/>
        <color theme="1"/>
        <rFont val="Calibri"/>
        <family val="2"/>
        <scheme val="minor"/>
      </rPr>
      <t xml:space="preserve"> Advanced and independent study of sculptural materials, concepts and techniques. Students must be sufficiently advanced in the understanding of conceptual development and sculptural techniques and processes to carry their own research projects to a successful conclusion with the assistance of the instructor and invited critics. Prerequisite: ART 344.</t>
    </r>
  </si>
  <si>
    <t>ART-450-02 (085264) Graphic Design III</t>
  </si>
  <si>
    <t>08/25/2014-12/10/2014 Studio:Hands-on Learning Monday, Wednesday 12:00PM - 01:45PM, Media Arts Center, Room 155</t>
  </si>
  <si>
    <r>
      <t>Course Description:</t>
    </r>
    <r>
      <rPr>
        <sz val="11"/>
        <color theme="1"/>
        <rFont val="Calibri"/>
        <family val="2"/>
        <scheme val="minor"/>
      </rPr>
      <t xml:space="preserve"> Advanced study of visual communication through investigating modern graphic design, visual languages, visual problem solving techniques, and researching conceptual thinking skills. Concentration is on the integration of expressive forms and their communicative functions. Constructive and deconstructive approaches of design and concepts of sequential graphics are studied. Prereq: ART 350</t>
    </r>
  </si>
  <si>
    <t>ART-455-01 (085265) Topics: Advertising Design</t>
  </si>
  <si>
    <t>08/25/2014-12/10/2014 Studio:Hands-on Learning Monday, Wednesday 08:00AM - 09:45AM, Media Arts Center, Room 155</t>
  </si>
  <si>
    <r>
      <t>Course Description:</t>
    </r>
    <r>
      <rPr>
        <sz val="11"/>
        <color theme="1"/>
        <rFont val="Calibri"/>
        <family val="2"/>
        <scheme val="minor"/>
      </rPr>
      <t xml:space="preserve"> Topics rotate each semester and include the following: Advanced Topics Time Based Media, 3 D Animation, Advertising Design, Pre Press, Book Design, Magazine Design, Package Design and Illustration. May be repeated for credit as topics change. Prereq: ART 354 and ART 356</t>
    </r>
  </si>
  <si>
    <t>BIO-110-01 (084052) Molecules &amp; Cells</t>
  </si>
  <si>
    <t>08/26/2014-12/11/2014 Incorporates Lec &amp; Lab/Studio Tuesday, Thursday 08:00AM - 09:45AM, Science Center, Room 332</t>
  </si>
  <si>
    <r>
      <t>Course Description:</t>
    </r>
    <r>
      <rPr>
        <sz val="11"/>
        <color theme="1"/>
        <rFont val="Calibri"/>
        <family val="2"/>
        <scheme val="minor"/>
      </rPr>
      <t xml:space="preserve"> Introduction to the life processes from the molecular to the physiological level using an integrated lecture and lab experience. Topics include the chemistry of macromolecules, cell structure and function, cellular respiration, photosynthesis, and gene expression. Use of experimental inquiry to integrate course content into a physiological context.</t>
    </r>
  </si>
  <si>
    <t>S. Strong</t>
  </si>
  <si>
    <t>BIO-110-02 (084053) Molecules &amp; Cells</t>
  </si>
  <si>
    <t>08/26/2014-12/11/2014 Incorporates Lec &amp; Lab/Studio Tuesday, Thursday 10:00AM - 11:45AM, Science Center, Room 332</t>
  </si>
  <si>
    <t>BIO-110-03 (084054) Molecules &amp; Cells</t>
  </si>
  <si>
    <t>08/26/2014-12/11/2014 Incorporates Lec &amp; Lab/Studio Tuesday, Thursday 12:00PM - 01:45PM, Science Center, Room 332</t>
  </si>
  <si>
    <t>C. Lerner</t>
  </si>
  <si>
    <t>BIO-110-04 (084055) Molecules &amp; Cells</t>
  </si>
  <si>
    <t>08/26/2014-12/11/2014 Incorporates Lec &amp; Lab/Studio Tuesday, Thursday 02:00PM - 03:45PM, Science Center, Room 332</t>
  </si>
  <si>
    <t>S. Whittemore</t>
  </si>
  <si>
    <t>BIO-110-05 (084056) Molecules &amp; Cells</t>
  </si>
  <si>
    <t>08/26/2014-12/11/2014 Incorporates Lec &amp; Lab/Studio Tuesday, Thursday 04:00PM - 05:45PM, Science Center, Room 332</t>
  </si>
  <si>
    <t>J. Spear-OMara</t>
  </si>
  <si>
    <t>BIO-110-06 (089074) Molecules &amp; Cells</t>
  </si>
  <si>
    <t>08/26/2014-12/11/2014 Lecture-based Learning Tuesday, Thursday 02:00PM - 03:45PM, Science Center, Room 351</t>
  </si>
  <si>
    <t>R. Cocklin</t>
  </si>
  <si>
    <t>BIO-210-01 (084057) Ecology</t>
  </si>
  <si>
    <t>08/25/2014-12/10/2014 Incorporates Lec &amp; Lab/Studio Monday, Wednesday 10:00AM - 11:45AM, Science Center, Room 351</t>
  </si>
  <si>
    <r>
      <t>Course Description:</t>
    </r>
    <r>
      <rPr>
        <sz val="11"/>
        <color theme="1"/>
        <rFont val="Calibri"/>
        <family val="2"/>
        <scheme val="minor"/>
      </rPr>
      <t xml:space="preserve"> This integrated lecture/lab course explores the basic concepts and mechanisms that explain the abundance and distribution of organisms at the individual, population, community and ecosystem levels. Field and lab exercise emphasize the basics of sampling and experimental design, hypothesis formation, spread sheet use, statistics data presentation, and scientific proposal writing. Prereq: BIO 111</t>
    </r>
  </si>
  <si>
    <t>C. Hays</t>
  </si>
  <si>
    <t>BIO-210-02 (084058) Ecology</t>
  </si>
  <si>
    <t>08/25/2014-12/10/2014 Incorporates Lec &amp; Lab/Studio Monday, Wednesday 12:00PM - 01:45PM, Science Center, Room 351</t>
  </si>
  <si>
    <t>0 / 16</t>
  </si>
  <si>
    <t>BIO-210-03 (084059) Ecology</t>
  </si>
  <si>
    <t>08/25/2014-12/10/2014 Incorporates Lec &amp; Lab/Studio Monday, Wednesday 02:00PM - 03:45PM, Science Center, Room 329</t>
  </si>
  <si>
    <t>K. Cangialosi</t>
  </si>
  <si>
    <t>BIO-230-01 (084060) Human Anat &amp; Phys I</t>
  </si>
  <si>
    <t>08/25/2014-12/12/2014 Lecture-based Learning Monday, Wednesday 02:00PM - 03:45PM, Science Center, Room 302 08/29/2014-12/12/2014 Laboratory Friday 10:00AM - 11:50AM, Tds Building, Room 209</t>
  </si>
  <si>
    <r>
      <t>Course Description:</t>
    </r>
    <r>
      <rPr>
        <sz val="11"/>
        <color theme="1"/>
        <rFont val="Calibri"/>
        <family val="2"/>
        <scheme val="minor"/>
      </rPr>
      <t xml:space="preserve"> Lecture and laboratory experiences covering the structure and function of the human body, for students in physical education and allied health programs. Body organization and terminology, basic chemistry, the cell, histology, integumentary, skeletal, muscular, sensory, central, and somatic nervous systems. Prereq: INCHEM 100, INCHEM 103, or INCHEM 111, depending on requirements of a student's major.</t>
    </r>
  </si>
  <si>
    <t>A. Bernius</t>
  </si>
  <si>
    <t>BIO-230-02 (084061) Human Anat &amp; Phys I</t>
  </si>
  <si>
    <t>08/25/2014-12/12/2014 Lecture-based Learning Monday, Wednesday 02:00PM - 03:45PM, Science Center, Room 302 09/05/2014-12/12/2014 Laboratory Friday 10:00AM - 11:50AM, Tds Building, Room 209</t>
  </si>
  <si>
    <t>BIO-232-01 (084062) Human Anat &amp; Phys II</t>
  </si>
  <si>
    <t>08/25/2014-12/12/2014 Lecture-based Learning Monday, Wednesday, Friday 08:00AM - 09:10AM, Science Center, Room 101 08/27/2014-12/12/2014 Laboratory Wednesday 12:00PM - 01:50PM, Science Center, Room 332</t>
  </si>
  <si>
    <r>
      <t>Course Description:</t>
    </r>
    <r>
      <rPr>
        <sz val="11"/>
        <color theme="1"/>
        <rFont val="Calibri"/>
        <family val="2"/>
        <scheme val="minor"/>
      </rPr>
      <t xml:space="preserve"> Continuation of BIO 230. Lecture and laboratory experiences covering the structure and function of the endocrine, cardiovascular, immune, respiratory digestive, urinary, reproductive, and autonomic nervous systems, and consideration of metabolism, nutrition, heredity, and regulation of temperature fluid, electrolytes, and acid base balance. Prereq: BIO 230.</t>
    </r>
  </si>
  <si>
    <t>D. Smith</t>
  </si>
  <si>
    <t>BIO-232-02 (084063) Human Anat &amp; Phys II</t>
  </si>
  <si>
    <t>08/25/2014-12/12/2014 Lecture-based Learning Monday, Wednesday, Friday 10:00AM - 11:10AM, Science Center, Room 101 09/03/2014-12/12/2014 Laboratory Wednesday 12:00PM - 01:50PM, Science Center, Room 332</t>
  </si>
  <si>
    <t>BIO-232-03 (084064) Human Anat &amp; Phys II</t>
  </si>
  <si>
    <t>08/25/2014-12/12/2014 Lecture-based Learning Monday, Wednesday, Friday 08:00AM - 09:10AM, Science Center, Room 101 08/27/2014-12/12/2014 Laboratory Wednesday 02:00PM - 03:50PM, Science Center, Room 332</t>
  </si>
  <si>
    <t>BIO-232-04 (084065) Human Anat &amp; Phys II</t>
  </si>
  <si>
    <t>08/25/2014-12/12/2014 Lecture-based Learning Monday, Wednesday, Friday 10:00AM - 11:10AM, Science Center, Room 101 09/03/2014-12/12/2014 Laboratory Wednesday 02:00PM - 03:50PM, Science Center, Room 332</t>
  </si>
  <si>
    <t>BIO-232-05 (084066) Human Anat &amp; Phys II</t>
  </si>
  <si>
    <t>08/25/2014-12/12/2014 Lecture-based Learning Monday, Wednesday, Friday 08:00AM - 09:10AM, Science Center, Room 101 08/27/2014-12/12/2014 Laboratory Wednesday 04:00PM - 05:50PM, Science Center, Room 332</t>
  </si>
  <si>
    <t>BIO-232-06 (084067) Human Anat &amp; Phys II</t>
  </si>
  <si>
    <t>08/25/2014-12/12/2014 Lecture-based Learning Monday, Wednesday, Friday 10:00AM - 11:10AM, Science Center, Room 101 09/03/2014-12/12/2014 Laboratory Wednesday 04:00PM - 05:50PM, Science Center, Room 332</t>
  </si>
  <si>
    <t>BIO-232-07 (084068) Human Anat &amp; Phys II</t>
  </si>
  <si>
    <t>08/25/2014-12/12/2014 Lecture-based Learning Monday, Wednesday, Friday 12:00PM - 01:10PM, Science Center, Room 101 08/26/2014-12/12/2014 Laboratory Tuesday 04:00PM - 05:50PM, Tds Building, Room 209</t>
  </si>
  <si>
    <t>BIO-232-08 (084069) Human Anat &amp; Phys II</t>
  </si>
  <si>
    <t>08/25/2014-12/12/2014 Lecture-based Learning Monday, Wednesday, Friday 12:00PM - 01:10PM, Science Center, Room 101 09/02/2014-12/12/2014 Laboratory Tuesday 04:00PM - 05:50PM, Tds Building, Room 209</t>
  </si>
  <si>
    <t>BIO-367-01 (084072) Microbial Diversity</t>
  </si>
  <si>
    <t>08/25/2014-12/10/2014 Incorporates Lec &amp; Lab/Studio Monday, Wednesday 10:00AM - 11:45AM, Science Center, Room 308</t>
  </si>
  <si>
    <r>
      <t>Course Description:</t>
    </r>
    <r>
      <rPr>
        <sz val="11"/>
        <color theme="1"/>
        <rFont val="Calibri"/>
        <family val="2"/>
        <scheme val="minor"/>
      </rPr>
      <t xml:space="preserve"> An introduction to the microbial world emphasizing biological diversity. Topics include fundamentals of microbial cell biology, physiology, metabolism, genetics, evolution, classification and ecology. Laboratory experience emphasizes a research perspective and includes isolation, culture, enumeraton, characterization and classification of microbes found in the environment. Prereq: BIO 210 BIO 211 BIO 212</t>
    </r>
  </si>
  <si>
    <t>L. Laun</t>
  </si>
  <si>
    <t>Page 2 of 4</t>
  </si>
  <si>
    <t>BIO-375-01 (084073) Biochemistry</t>
  </si>
  <si>
    <t>08/25/2014-12/10/2014 Lecture-based Learning Monday, Wednesday 08:00AM - 09:45AM, Science Center, Room 127</t>
  </si>
  <si>
    <r>
      <t>Course Description:</t>
    </r>
    <r>
      <rPr>
        <sz val="11"/>
        <color theme="1"/>
        <rFont val="Calibri"/>
        <family val="2"/>
        <scheme val="minor"/>
      </rPr>
      <t xml:space="preserve"> Integrated lecture/lab experience exploring the relationship between structure and function of macromolecules and other biologically active compounds to metabolism and energy utilization of the cell. Practical experiences will introduce students to methodologies, analytical techniques, and data analyses associated with biochemical research. Prereq: BIO 210, BIO 211, BIO 212, CHEM 221 and CHEM 222 or permission of instructor.</t>
    </r>
  </si>
  <si>
    <t>Cross listed with CHEM 375-01</t>
  </si>
  <si>
    <t>BIO-379-01 (084074) Compare Animal Phys</t>
  </si>
  <si>
    <t>08/25/2014-12/10/2014 Incorporates Lec &amp; Lab/Studio Monday, Wednesday 02:00PM - 03:45PM, Science Center, Room 303</t>
  </si>
  <si>
    <r>
      <t>Course Description:</t>
    </r>
    <r>
      <rPr>
        <sz val="11"/>
        <color theme="1"/>
        <rFont val="Calibri"/>
        <family val="2"/>
        <scheme val="minor"/>
      </rPr>
      <t xml:space="preserve"> An integrated laboratory/lecture experience that investigates how animals function in their environment through the comparison of different strategies for solving fundamental physiological problems, including those of gas exchange, food acquisition and digestion, maintenance of water and ion balance, and reproduction. Prereq: BIO 210, BIO 211, and BIO 212.</t>
    </r>
  </si>
  <si>
    <t>BIO-490-01 (084075) Experimental Marine Ecology</t>
  </si>
  <si>
    <t>08/26/2014-12/11/2014 Incorporates Lec &amp; Lab/Studio Tuesday, Thursday 10:00AM - 11:45AM, Science Center, Room 329</t>
  </si>
  <si>
    <r>
      <t>Course Description:</t>
    </r>
    <r>
      <rPr>
        <sz val="11"/>
        <color theme="1"/>
        <rFont val="Calibri"/>
        <family val="2"/>
        <scheme val="minor"/>
      </rPr>
      <t xml:space="preserve"> Exploration and analysis of major topics of Biology, such as microtechnique, vertebrate and invertebrate zoology, plant physiology, algae, and biological aspects of sexual reproduction. Prereq: Permission of instructor.</t>
    </r>
  </si>
  <si>
    <r>
      <t>Section Description:</t>
    </r>
    <r>
      <rPr>
        <sz val="11"/>
        <color theme="1"/>
        <rFont val="Calibri"/>
        <family val="2"/>
        <scheme val="minor"/>
      </rPr>
      <t xml:space="preserve"> Integrated lecture, lab and field activities designed to teachstudents the process of doing experimental field ecology, usingnearshore marine communities as the focal study system. Students will read and present papers from the primaryscientific literature, and learn key concepts in marine ecology(as well as introductory experimental design, statisticalanalysis, and scientific communication) through participation inboth class and small-group projects. Occasional field trips tothe coast will be required.</t>
    </r>
  </si>
  <si>
    <t>BIO-495-01 (084076) Senior Seminar</t>
  </si>
  <si>
    <t>08/26/2014-12/11/2014 Discussion-based Seminar Tuesday, Thursday 12:00PM - 01:45PM, Science Center, Room 301</t>
  </si>
  <si>
    <r>
      <t>Course Description:</t>
    </r>
    <r>
      <rPr>
        <sz val="11"/>
        <color theme="1"/>
        <rFont val="Calibri"/>
        <family val="2"/>
        <scheme val="minor"/>
      </rPr>
      <t xml:space="preserve"> Within the context of an overarching biological theme, students integrate and advance their experience and knowledge. Students will recognize their important roles as scientists in their communities and further enhance their research, critical thinking, oral, and written communication skills. This course prepares students for professional careers or post graduate opportunities. Prereq: Permission of instructor.</t>
    </r>
  </si>
  <si>
    <t>J. Pellettieri</t>
  </si>
  <si>
    <t>BIO-495-02 (084077) Senior Seminar</t>
  </si>
  <si>
    <t>08/26/2014-12/11/2014 Discussion-based Seminar Tuesday, Thursday 02:00PM - 03:45PM, Science Center, Room 301</t>
  </si>
  <si>
    <t>CHEM-221-01 (084409) Organic Chemistry I</t>
  </si>
  <si>
    <t>08/25/2014-12/12/2014 Lecture-based Learning Monday, Wednesday, Friday 12:00PM - 01:10PM, Science Center, Room 127 08/25/2014-12/12/2014 Laboratory Monday 02:00PM - 04:50PM, Science Center, Room 207</t>
  </si>
  <si>
    <r>
      <t>Course Description:</t>
    </r>
    <r>
      <rPr>
        <sz val="11"/>
        <color theme="1"/>
        <rFont val="Calibri"/>
        <family val="2"/>
        <scheme val="minor"/>
      </rPr>
      <t xml:space="preserve"> The first of a two course sequence in organic chemistry, emphasizing modern concepts and problem solving in structure, synthesis and mechanism, based on a functional group approach. Theoretical and practical aspects of modern spectroscopy supports its use in the laboratory course. 3 hour lecture, 3 hour laboratory. Prereq: Grades of C or higher in INCHEM 111 and CHEM 112 or permission of instructor.</t>
    </r>
  </si>
  <si>
    <t>P. Baures</t>
  </si>
  <si>
    <t>CHEM-221-02 (084410) Organic Chemistry I</t>
  </si>
  <si>
    <t>08/25/2014-12/12/2014 Lecture-based Learning Monday, Wednesday, Friday 12:00PM - 01:10PM, Science Center, Room 127 08/25/2014-12/12/2014 Laboratory Tuesday 02:00PM - 04:50PM, Science Center, Room 207</t>
  </si>
  <si>
    <t>CHEM-221-03 (084411) Organic Chemistry I</t>
  </si>
  <si>
    <t>08/25/2014-12/12/2014 Lecture-based Learning Monday, Wednesday, Friday 12:00PM - 01:10PM, Science Center, Room 127 08/25/2014-12/12/2014 Laboratory Wednesday 02:00PM - 04:50PM, Science Center, Room 207</t>
  </si>
  <si>
    <t>CHEM-251-01 (084412) Quantitative Analysis</t>
  </si>
  <si>
    <t>08/25/2014-12/12/2014 Lecture-based Learning Tuesday, Thursday 10:00AM - 11:30AM, Science Center, Room 302 08/25/2014-12/12/2014 Laboratory Tuesday 02:00PM - 05:50PM, Science Center, Room 205</t>
  </si>
  <si>
    <r>
      <t>Course Description:</t>
    </r>
    <r>
      <rPr>
        <sz val="11"/>
        <color theme="1"/>
        <rFont val="Calibri"/>
        <family val="2"/>
        <scheme val="minor"/>
      </rPr>
      <t xml:space="preserve"> Basic principles of quantitative chemical analysis including statistics, solution stoichiometry, acid base equilibrium, and calibration methods. Topics include chemical equilibrium, titrations, electrochemistry, and spectroscopy. 3 hour lecture, 4 hour laboratory. Prereq: Grade of C or higher in CHEM 112 or permission of instructor.</t>
    </r>
  </si>
  <si>
    <t>J. Kraly</t>
  </si>
  <si>
    <t>CHEM-251-02 (087043) Quantitative Analysis</t>
  </si>
  <si>
    <t>08/25/2014-12/12/2014 Incorporates Lec &amp; Lab/Studio Tuesday, Thursday 10:00AM - 11:30AM, Science Center, Room 302 08/25/2014-12/12/2014 Laboratory Thursday 02:00PM - 05:50PM, Science Center, Room 205</t>
  </si>
  <si>
    <t>0 / 11</t>
  </si>
  <si>
    <t>CHEM-341-01 (084413) Physical Chemistry I</t>
  </si>
  <si>
    <t>08/25/2014-12/12/2014 Lecture-based Learning Monday, Wednesday, Friday 10:00AM - 11:10AM, Science Center, Room 360 08/25/2014-12/12/2014 Laboratory Monday 02:00PM - 05:50PM, Science Center, Room 204</t>
  </si>
  <si>
    <r>
      <t>Course Description:</t>
    </r>
    <r>
      <rPr>
        <sz val="11"/>
        <color theme="1"/>
        <rFont val="Calibri"/>
        <family val="2"/>
        <scheme val="minor"/>
      </rPr>
      <t xml:space="preserve"> Introduction to quantum chemistry and its applications to atomic and molecular electronic structure, and spectroscopy. 3 hour lecture, 4 hour laboratory. Prereq: MATH 141,151 and 152, PHYS 141 and 142, and CHEM 112, or permission of instructor. CHEM 251 and MATH 251 desirable, but not required.</t>
    </r>
  </si>
  <si>
    <t>J. Jasinski</t>
  </si>
  <si>
    <t>CHEM-365-01 (084415) Organometallics</t>
  </si>
  <si>
    <t>08/26/2014-12/11/2014 Lecture-based Learning Tuesday, Thursday 12:00PM - 01:45PM, Science Center, Room 375</t>
  </si>
  <si>
    <r>
      <t>Course Description:</t>
    </r>
    <r>
      <rPr>
        <sz val="11"/>
        <color theme="1"/>
        <rFont val="Calibri"/>
        <family val="2"/>
        <scheme val="minor"/>
      </rPr>
      <t xml:space="preserve"> This course introduces the organometallic chemistry of the transition metals and main group elements with emphasis on common structural features and basic reaction types. The role of organometallic complexes in catalysis is also explored. Prerequisite: CHEM 222 or permission of instructor.</t>
    </r>
  </si>
  <si>
    <t>B. Anderson</t>
  </si>
  <si>
    <t>CHEM-375-01 (087196) Biochemistry</t>
  </si>
  <si>
    <r>
      <t>Course Description:</t>
    </r>
    <r>
      <rPr>
        <sz val="11"/>
        <color theme="1"/>
        <rFont val="Calibri"/>
        <family val="2"/>
        <scheme val="minor"/>
      </rPr>
      <t xml:space="preserve"> Integrated lecture/lab experiences exploring the relationship between structure and function of macromolecules and other biologically active compounds to metabolism and energy utilization of the cell. Practical experiences will introduce students to methodologies, analytical techniques, and data analyses associated with biochemical research. Prereq: CHEM 221, CHEM 222, and BIO 110, or permission of instructor. Course also listed as BIO 375.</t>
    </r>
  </si>
  <si>
    <t>cross listed with BIO 375-01</t>
  </si>
  <si>
    <t>CJS-101-02 (084313) Intro Criminal Justice Studies</t>
  </si>
  <si>
    <t>09/18/2014-12/11/2014 Lecture-based Learning Tuesday, Thursday 08:00AM - 09:45AM, Morrison Hall, Room 206</t>
  </si>
  <si>
    <r>
      <t>Course Description:</t>
    </r>
    <r>
      <rPr>
        <sz val="11"/>
        <color theme="1"/>
        <rFont val="Calibri"/>
        <family val="2"/>
        <scheme val="minor"/>
      </rPr>
      <t xml:space="preserve"> An overview of the criminal justice system as it currently operates in its three major components: police, courts, and corrections. A broad-based interdisciplinary perspective is employed to introduce students to the process of criminal justice in the United States.</t>
    </r>
  </si>
  <si>
    <t>A. Walker</t>
  </si>
  <si>
    <t>CJS-240-01 (084316) Criminology</t>
  </si>
  <si>
    <t>08/26/2014-12/11/2014 Lecture-based Learning Tuesday, Thursday 04:00PM - 05:45PM, Tds Building, Room 210</t>
  </si>
  <si>
    <r>
      <t>Course Description:</t>
    </r>
    <r>
      <rPr>
        <sz val="11"/>
        <color theme="1"/>
        <rFont val="Calibri"/>
        <family val="2"/>
        <scheme val="minor"/>
      </rPr>
      <t xml:space="preserve"> An overview of the field of criminology. The areas considered range from the definitions, origins, and extent of crime and law, to casual theories of criminal behavior, to types of crimes and victims. Particularly stressed is an analysis of the relationship between law and society and social structure to crime. Prerequisite: CJS 101 or permission of instructor.</t>
    </r>
  </si>
  <si>
    <t>A. Barlow</t>
  </si>
  <si>
    <t>CJS-290-01 (084318) Sociology of Deviance</t>
  </si>
  <si>
    <t>08/26/2014-12/11/2014 Lecture-based Learning Tuesday, Thursday 12:00PM - 01:45PM, Huntress - Academic, Room 013</t>
  </si>
  <si>
    <r>
      <t>Course Description:</t>
    </r>
    <r>
      <rPr>
        <sz val="11"/>
        <color theme="1"/>
        <rFont val="Calibri"/>
        <family val="2"/>
        <scheme val="minor"/>
      </rPr>
      <t xml:space="preserve"> Selected topics in Criminal Justice Studies. May be repeated as topics change, however only a maximum of 4 credits can be used to satisfy the depth requirements of the CJS minor. Prerequisites vary as topics change. See course listings for details.</t>
    </r>
  </si>
  <si>
    <t>CJS-300-01 (084723) Research Methods for CJS</t>
  </si>
  <si>
    <t>08/26/2014-12/11/2014 Lecture-based Learning Tuesday, Thursday 10:00AM - 11:45AM, Parker Hall, Room 210</t>
  </si>
  <si>
    <r>
      <t>Course Description:</t>
    </r>
    <r>
      <rPr>
        <sz val="11"/>
        <color theme="1"/>
        <rFont val="Calibri"/>
        <family val="2"/>
        <scheme val="minor"/>
      </rPr>
      <t xml:space="preserve"> The course will examine quantitative and qualitative research methods in criminology and criminal justice (experimental design, quasi-experimental design, surveys, field research, secondary data analysis), types of data and measurement, probability and sampling techniques. Prerequisites: MATH 141 and CJS 240 or permission of instructor.</t>
    </r>
  </si>
  <si>
    <t>S. Ghatak</t>
  </si>
  <si>
    <t>CJS-320-01 (084321) Case Studies in Violence</t>
  </si>
  <si>
    <t>08/25/2014-12/10/2014 Lecture-based Learning Monday, Wednesday 04:00PM - 05:45PM, Rhodes Hall, Room N116</t>
  </si>
  <si>
    <r>
      <t>Course Description:</t>
    </r>
    <r>
      <rPr>
        <sz val="11"/>
        <color theme="1"/>
        <rFont val="Calibri"/>
        <family val="2"/>
        <scheme val="minor"/>
      </rPr>
      <t xml:space="preserve"> This course focuses on the various types of violence in our society including family violence, sexual violence, work place violence, and so called "random actor" violence. Through readings and discussion, participants will examine the causes, key identifiers, consequences, and costs of violence. Prerequisite: CJS 240.</t>
    </r>
  </si>
  <si>
    <t>A. Guthorn</t>
  </si>
  <si>
    <t>CJS-342-01 (084323) Advanced Criminology</t>
  </si>
  <si>
    <t>08/26/2014-12/11/2014 Lecture-based Learning Tuesday, Thursday 10:00AM - 11:45AM, Rhodes Hall, Room N213</t>
  </si>
  <si>
    <r>
      <t>Course Description:</t>
    </r>
    <r>
      <rPr>
        <sz val="11"/>
        <color theme="1"/>
        <rFont val="Calibri"/>
        <family val="2"/>
        <scheme val="minor"/>
      </rPr>
      <t xml:space="preserve"> This course examines the intersection of criminological theory, public policies on crime, and political ideology. A number of important crime control policies are analyzed. Students will examine the political philosophy and theoretical ideas which underlie these policies, the research evidence on their effectiveness, and their political implications. Prerequisite: CJS 300.</t>
    </r>
  </si>
  <si>
    <t>P. Stevenson</t>
  </si>
  <si>
    <t>CJS-390-02 (087349) Race, Crime &amp; the Media</t>
  </si>
  <si>
    <t>08/25/2014-12/10/2014 Lecture-based Learning Monday, Wednesday 02:00PM - 03:45PM, Science Center, Room 154</t>
  </si>
  <si>
    <r>
      <t>Course Description:</t>
    </r>
    <r>
      <rPr>
        <sz val="11"/>
        <color theme="1"/>
        <rFont val="Calibri"/>
        <family val="2"/>
        <scheme val="minor"/>
      </rPr>
      <t xml:space="preserve"> Selected studies in criminal justice. See course listings for details. Prerequisite: CJS 240.</t>
    </r>
  </si>
  <si>
    <t>CJS-461-01 (084324) White-Collar Crime</t>
  </si>
  <si>
    <t>08/26/2014-12/11/2014 Discussion-based Seminar Tuesday, Thursday 04:00PM - 05:45PM, Science Center, Room 161</t>
  </si>
  <si>
    <r>
      <t>Course Description:</t>
    </r>
    <r>
      <rPr>
        <sz val="11"/>
        <color theme="1"/>
        <rFont val="Calibri"/>
        <family val="2"/>
        <scheme val="minor"/>
      </rPr>
      <t xml:space="preserve"> This seminar focuses on occupational, corporate, and government crime viewed using a sociological lens. This course will explore the causes, consequences, and criminal justice system response to white-collar crime. Prerequisite: CJS 342 or SOC 305 or permission of instructor.</t>
    </r>
  </si>
  <si>
    <t>COMM-175-01 (085232) Intro Communication Studies</t>
  </si>
  <si>
    <t>08/26/2014-12/11/2014 Lecture-based Learning Tuesday, Thursday 10:00AM - 11:45AM, Morrison Hall, Room 110</t>
  </si>
  <si>
    <r>
      <t>Course Description:</t>
    </r>
    <r>
      <rPr>
        <sz val="11"/>
        <color theme="1"/>
        <rFont val="Calibri"/>
        <family val="2"/>
        <scheme val="minor"/>
      </rPr>
      <t xml:space="preserve"> A survey of the basic principles and theories of communication applied to the following contexts: interpersonal, group, organizational, public, mass media, and online communication. Prereq: Not open to juniors and seniors except by permission.</t>
    </r>
  </si>
  <si>
    <t>N. Malcolm</t>
  </si>
  <si>
    <t>COMM-175-03 (085239) Intro Communication Studies</t>
  </si>
  <si>
    <t>08/26/2014-12/11/2014 Lecture-based Learning Tuesday, Thursday 12:00PM - 01:45PM, Rhodes Hall, Room N213</t>
  </si>
  <si>
    <t>J. Landau</t>
  </si>
  <si>
    <t>COMM-175-04 (087884) Intro Communication Studies</t>
  </si>
  <si>
    <t>08/26/2014-12/11/2014 Lecture-based Learning Tuesday, Thursday 10:00AM - 11:45AM, Morrison Hall, Room 109</t>
  </si>
  <si>
    <r>
      <t>Section Description:</t>
    </r>
    <r>
      <rPr>
        <sz val="11"/>
        <color theme="1"/>
        <rFont val="Calibri"/>
        <family val="2"/>
        <scheme val="minor"/>
      </rPr>
      <t xml:space="preserve"> A survey of the basic principles and theories of communicationapplied to the following contexts: interpersonal, group,organizational, public, mass media, and online communication.Prereq: Not open to juniors and seniors except by permission.</t>
    </r>
  </si>
  <si>
    <t>T. Boudreau</t>
  </si>
  <si>
    <t>COMM-278-01 (085219) Group Interaction</t>
  </si>
  <si>
    <t>08/25/2014-12/10/2014 Lecture-based Learning Monday, Wednesday 08:00AM - 09:45AM, Morrison Hall, Room 207</t>
  </si>
  <si>
    <r>
      <t>Course Description:</t>
    </r>
    <r>
      <rPr>
        <sz val="11"/>
        <color theme="1"/>
        <rFont val="Calibri"/>
        <family val="2"/>
        <scheme val="minor"/>
      </rPr>
      <t xml:space="preserve"> Group dynamics, interaction, problem solving, and leadership. Case study, analysis, and research are required.</t>
    </r>
  </si>
  <si>
    <t>J. Halford</t>
  </si>
  <si>
    <t>COMM-290-01 (085221) Health Comm &amp; Rhet of Cancer</t>
  </si>
  <si>
    <t>08/25/2014-12/10/2014 Service with Community Agency Monday, Wednesday 04:00PM - 05:45PM, Media Arts Center, Room 158</t>
  </si>
  <si>
    <r>
      <t>Course Description:</t>
    </r>
    <r>
      <rPr>
        <sz val="11"/>
        <color theme="1"/>
        <rFont val="Calibri"/>
        <family val="2"/>
        <scheme val="minor"/>
      </rPr>
      <t xml:space="preserve"> An exploration of areas not covered by the regular curriculum. Content depends on available faculty. May be repeated for credit.</t>
    </r>
  </si>
  <si>
    <r>
      <t>Section Description:</t>
    </r>
    <r>
      <rPr>
        <sz val="11"/>
        <color theme="1"/>
        <rFont val="Calibri"/>
        <family val="2"/>
        <scheme val="minor"/>
      </rPr>
      <t xml:space="preserve"> This section of the course approaches the study of healthcommunication from a critical, cultural, and rhetoricalperspective to examine public health communication (e.g.political discourse, news media, advertising, pop culture) aboutcancer. Service-learning with community agencies is a componentof this course.</t>
    </r>
  </si>
  <si>
    <t>COMM-376-01 (085198) Theory Comm &amp; Rhetoric</t>
  </si>
  <si>
    <t>08/25/2014-12/10/2014 Involves Research Activities Monday, Wednesday 02:00PM - 03:45PM, Science Center, Room 175</t>
  </si>
  <si>
    <r>
      <t>Course Description:</t>
    </r>
    <r>
      <rPr>
        <sz val="11"/>
        <color theme="1"/>
        <rFont val="Calibri"/>
        <family val="2"/>
        <scheme val="minor"/>
      </rPr>
      <t xml:space="preserve"> A survey of the major theories and methodologies of communication and rhetoric and their application to the analysis and appraisal of discourse. Prereq: IHPHIL 100 and COMM 175.</t>
    </r>
  </si>
  <si>
    <t>C. Akkoor</t>
  </si>
  <si>
    <t>0 / 25</t>
  </si>
  <si>
    <t>COMM-376-02 (085217) Theory Comm &amp; Rhetoric</t>
  </si>
  <si>
    <t>08/26/2014-12/11/2014 Involves Research Activities Tuesday, Thursday 08:00AM - 09:45AM, Science Center, Room 163</t>
  </si>
  <si>
    <t>COMM-378-01 (085223) Persuasion</t>
  </si>
  <si>
    <t>08/26/2014-12/11/2014 Lecture-based Learning Tuesday, Thursday 04:00PM - 05:45PM, Joslin, Room 302</t>
  </si>
  <si>
    <r>
      <t>Course Description:</t>
    </r>
    <r>
      <rPr>
        <sz val="11"/>
        <color theme="1"/>
        <rFont val="Calibri"/>
        <family val="2"/>
        <scheme val="minor"/>
      </rPr>
      <t xml:space="preserve"> Contemporary approaches to persuasion theory and an examination of past and current persuasive efforts. Research, writing, and speaking required. Prereq: Two courses in Communications. Fall,Spring.</t>
    </r>
  </si>
  <si>
    <t>0 / 20</t>
  </si>
  <si>
    <t>COMM-473-01 (085231) Rhetorical Criticism</t>
  </si>
  <si>
    <t>08/26/2014-12/11/2014 Involves Research Activities Tuesday, Thursday 02:00PM - 03:45PM, Rhodes Hall, Room S215</t>
  </si>
  <si>
    <r>
      <t>Course Description:</t>
    </r>
    <r>
      <rPr>
        <sz val="11"/>
        <color theme="1"/>
        <rFont val="Calibri"/>
        <family val="2"/>
        <scheme val="minor"/>
      </rPr>
      <t xml:space="preserve"> Traditional, dramatistic, fantasy theme, narrative and cultural approaches to rhetorical ctiticism are examined. Research, writing, and speaking, required. Prereq: IHCOMM 171 and COMM 175, or permission of instructor.</t>
    </r>
  </si>
  <si>
    <t>COMM-479-01 (085220) Senior Project</t>
  </si>
  <si>
    <t>08/26/2014-12/11/2014 Involves Research Activities Tuesday, Thursday 02:00PM - 03:45PM, Huntress - Academic, Room 013</t>
  </si>
  <si>
    <r>
      <t>Course Description:</t>
    </r>
    <r>
      <rPr>
        <sz val="11"/>
        <color theme="1"/>
        <rFont val="Calibri"/>
        <family val="2"/>
        <scheme val="minor"/>
      </rPr>
      <t xml:space="preserve"> An individual research or application project for Communication majors. Students will design and implement a project which will complete their study of Communication. Prereq: COMM 376 and permission of instructor for Communication Studies Option students; PHIL 350 or PHIL 360 and permission of instructor for Philosophy Option students.</t>
    </r>
  </si>
  <si>
    <r>
      <t>Section Description:</t>
    </r>
    <r>
      <rPr>
        <sz val="11"/>
        <color theme="1"/>
        <rFont val="Calibri"/>
        <family val="2"/>
        <scheme val="minor"/>
      </rPr>
      <t xml:space="preserve"> This section is designed to increase students' awareness of theinterpersonal processes that govern romantic relationshipdevelopment, paying particular attention to how these processesare measured and analyzed in contemporary research. Studentswill complete a research-intensive investigation of a chosenphenomenon within the scope of romantic relationship developmentand/or deterioration. Method of inquiry may be quantitative orqualitative in nature.</t>
    </r>
  </si>
  <si>
    <t>COMM-479-02 (085249) Senior Project</t>
  </si>
  <si>
    <t>08/28/2014-12/11/2014 Involves Research Activities Tuesday, Thursday 10:00AM - 11:45AM, Rhodes Hall, Room S215</t>
  </si>
  <si>
    <r>
      <t>Section Description:</t>
    </r>
    <r>
      <rPr>
        <sz val="11"/>
        <color theme="1"/>
        <rFont val="Calibri"/>
        <family val="2"/>
        <scheme val="minor"/>
      </rPr>
      <t xml:space="preserve"> In this section, students will research and discuss key conceptsconcerning love, meaning, existence, self-identity,consciousness and bad faith as they are found in the philosophyof Existentialism. Each student will choose between a selectionof texts (Movies, Songs, Books) for philosophical analysis.Students will practice conceptual and literary analysis in theprocess of analyzing a text's existential themes.</t>
    </r>
  </si>
  <si>
    <t>B. Kanouse</t>
  </si>
  <si>
    <t>CS-185-01 (084571) Programming Foundations II</t>
  </si>
  <si>
    <t>08/26/2014-12/11/2014 Lecture-based Learning Tuesday, Thursday 10:00AM - 11:45AM, Science Center, Room 161</t>
  </si>
  <si>
    <r>
      <t>Course Description:</t>
    </r>
    <r>
      <rPr>
        <sz val="11"/>
        <color theme="1"/>
        <rFont val="Calibri"/>
        <family val="2"/>
        <scheme val="minor"/>
      </rPr>
      <t xml:space="preserve"> This course extends the ISCS 140 concepts to include more advanced programming concepts and principles such as: Arrays of Objects; Inheritance, Polymorphism, and Amalgamation; Exception Handling; External File Processing; Basic GUI Programming; Creating User Interfaces; Introduction to Data Structures. Prerequisite: Grade of C or higher in ISCS 140.</t>
    </r>
  </si>
  <si>
    <t>M. Hanrahan</t>
  </si>
  <si>
    <t>CS-225-01 (084572) C++ Programming</t>
  </si>
  <si>
    <t>08/25/2014-12/10/2014 Lecture-based Learning Monday, Wednesday 12:00PM - 01:45PM, Science Center, Room 154</t>
  </si>
  <si>
    <r>
      <t>Course Description:</t>
    </r>
    <r>
      <rPr>
        <sz val="11"/>
        <color theme="1"/>
        <rFont val="Calibri"/>
        <family val="2"/>
        <scheme val="minor"/>
      </rPr>
      <t xml:space="preserve"> This course introduces the student to fundamental programming concepts with the C++ programming language. It includes concepts such as sequence, iteration, conditional branching, functions, recursion, function overloading, object orientated programming, operator overloading, file processing etc. It also includes a cursory treatment of fundamental data structures. Prereq: C or higher grade in CS 185.</t>
    </r>
  </si>
  <si>
    <t>M. Onyon</t>
  </si>
  <si>
    <t>CS-265-01 (084573) Computer Architecture</t>
  </si>
  <si>
    <t>08/26/2014-12/11/2014 Incorporates Lec &amp; Lab/Studio Tuesday, Thursday 02:00PM - 03:45PM, Science Center, Room 163</t>
  </si>
  <si>
    <r>
      <t>Course Description:</t>
    </r>
    <r>
      <rPr>
        <sz val="11"/>
        <color theme="1"/>
        <rFont val="Calibri"/>
        <family val="2"/>
        <scheme val="minor"/>
      </rPr>
      <t xml:space="preserve"> Introduces the student to the computer as an electronic device. It includes digital logic as well as design of critical internal components of the computer system. May also include topics such as hardware compilation, microcode, content-addressable memories, and parallel architectures. Prereq: Grade C or higher in ISCS 140 and MATH 135.</t>
    </r>
  </si>
  <si>
    <t>W. Lu</t>
  </si>
  <si>
    <t>0 / 24</t>
  </si>
  <si>
    <t>CS-280-01 (084574) Data Structures &amp; Algorithms</t>
  </si>
  <si>
    <t>08/25/2014-12/10/2014 Lecture-based Learning Monday, Wednesday 10:00AM - 11:45AM, Science Center, Room 161</t>
  </si>
  <si>
    <r>
      <t>Course Description:</t>
    </r>
    <r>
      <rPr>
        <sz val="11"/>
        <color theme="1"/>
        <rFont val="Calibri"/>
        <family val="2"/>
        <scheme val="minor"/>
      </rPr>
      <t xml:space="preserve"> This course guides the student through a study of data structures and algorithms. It includes algorithm development and analysis, array-lists, linked lists, stacks, queues, trees hashing, graphs, and sorting algorithms. Although Java will be the primary programming language, the material is covered in a manner that facilitates implementation in any language. Prereq: Grade C or higher in CS 185 and MATH 135.</t>
    </r>
  </si>
  <si>
    <t>CS-310-01 (084577) System Programming: C &amp; Assemb</t>
  </si>
  <si>
    <t>08/26/2014-12/11/2014 Lecture-based Learning Tuesday, Thursday 12:00PM - 01:45PM, Science Center, Room 163</t>
  </si>
  <si>
    <r>
      <t>Course Description:</t>
    </r>
    <r>
      <rPr>
        <sz val="11"/>
        <color theme="1"/>
        <rFont val="Calibri"/>
        <family val="2"/>
        <scheme val="minor"/>
      </rPr>
      <t xml:space="preserve"> Introduction to fundamentals of assembly and C language programming concepts and techniques with an in-depth understanding of x86 architecture computers by programming at the machine level. Proper use of assembler, registers, instructions and stack, and developing well-structured programs in assembly and C language are emphasized. Prerequisite: CS 185.</t>
    </r>
  </si>
  <si>
    <t>CS-360-01 (084578) Database Systems</t>
  </si>
  <si>
    <t>08/26/2014-12/11/2014 Lecture-based Learning Tuesday, Thursday 02:00PM - 03:45PM, Science Center, Room 161</t>
  </si>
  <si>
    <r>
      <t>Course Description:</t>
    </r>
    <r>
      <rPr>
        <sz val="11"/>
        <color theme="1"/>
        <rFont val="Calibri"/>
        <family val="2"/>
        <scheme val="minor"/>
      </rPr>
      <t xml:space="preserve"> This course covers the theoretical foundation of modern database systems, concentrating on practical use of relational database management systems to model, design and implement business and commercial systems. It includes Structured Query Language (SQL), normalization, and rational algebra. It does not use any spcific language. Prereq: Grade C or higher in CS 280.</t>
    </r>
  </si>
  <si>
    <t>E. Foster</t>
  </si>
  <si>
    <t>CS-375-01 (084579) Software Engineering</t>
  </si>
  <si>
    <t>08/25/2014-12/10/2014 Lecture-based Learning Monday, Wednesday 02:00PM - 03:45PM, Science Center, Room 161</t>
  </si>
  <si>
    <r>
      <t>Course Description:</t>
    </r>
    <r>
      <rPr>
        <sz val="11"/>
        <color theme="1"/>
        <rFont val="Calibri"/>
        <family val="2"/>
        <scheme val="minor"/>
      </rPr>
      <t xml:space="preserve"> This course introduces the fundamental concepts and principles of software planning, construction, implementation and management. It covers the software development life cycle and the various activities that occur. It also covers methodologies for specifying, designing, developing, and manageing top quality software systems. Prereq: CS 280.</t>
    </r>
  </si>
  <si>
    <t>CS-395-01 (084580) Mobile Computing</t>
  </si>
  <si>
    <t>08/25/2014-12/10/2014 Lecture-based Learning Monday, Wednesday 04:00PM - 05:45PM, Science Center, Room 163</t>
  </si>
  <si>
    <r>
      <t>Course Description:</t>
    </r>
    <r>
      <rPr>
        <sz val="11"/>
        <color theme="1"/>
        <rFont val="Calibri"/>
        <family val="2"/>
        <scheme val="minor"/>
      </rPr>
      <t xml:space="preserve"> This is an introductory course in creating applications for mobile devices including Android, iPhones, iPads, and the iPod Touch. It teaches students how to conceive, design, construct, and deploy applications for mobile devices. It employs Xcode (Apple's native IDE), the Objective-C programming language, and the Cocoa Touch framework. Prerequisite: CS 185.</t>
    </r>
  </si>
  <si>
    <t>CS-410-01 (084581) Advanced Software Dev</t>
  </si>
  <si>
    <t>08/25/2014-12/10/2014 Lecture-based Learning Monday, Wednesday 12:00PM - 01:45PM, Science Center, Room 161</t>
  </si>
  <si>
    <r>
      <t>Course Description:</t>
    </r>
    <r>
      <rPr>
        <sz val="11"/>
        <color theme="1"/>
        <rFont val="Calibri"/>
        <family val="2"/>
        <scheme val="minor"/>
      </rPr>
      <t xml:space="preserve"> The study of advanced programming techniques of timely interest. Topics may include object oriented techniques, special purpose languages, graphical programming, or advanced design techniques. Emphasizes continued development of problem solving and programming skills. Prereq: CS-185.</t>
    </r>
  </si>
  <si>
    <t>CS-455-01 (084583) Crypt &amp; Network Security</t>
  </si>
  <si>
    <t>08/25/2014-12/10/2014 Lecture-based Learning Monday, Wednesday 10:00AM - 11:45AM, Science Center, Room 154</t>
  </si>
  <si>
    <r>
      <t>Course Description:</t>
    </r>
    <r>
      <rPr>
        <sz val="11"/>
        <color theme="1"/>
        <rFont val="Calibri"/>
        <family val="2"/>
        <scheme val="minor"/>
      </rPr>
      <t xml:space="preserve"> Introduction to fundamental concepts and techniques underlying the science and art of cryptography and network security including: symmetric encyption, message digests, public key cryptography, authentication, security protocols on both application and network layers of the Internet, and network operational security techniques. Prerequisite: CS 355.</t>
    </r>
  </si>
  <si>
    <t>thru</t>
  </si>
  <si>
    <t>undergrad ends by 6, keene campus</t>
  </si>
  <si>
    <r>
      <t xml:space="preserve">08/27/2014-12/10/2014 Discussion-based Seminar </t>
    </r>
    <r>
      <rPr>
        <sz val="11"/>
        <color rgb="FFFF0000"/>
        <rFont val="Calibri"/>
        <family val="2"/>
        <scheme val="minor"/>
      </rPr>
      <t xml:space="preserve">Wednesday 02:00PM - 05:30PM, </t>
    </r>
    <r>
      <rPr>
        <sz val="11"/>
        <color theme="1"/>
        <rFont val="Calibri"/>
        <family val="2"/>
        <scheme val="minor"/>
      </rPr>
      <t>Huntress - Academic, Room 013</t>
    </r>
  </si>
  <si>
    <r>
      <t xml:space="preserve">08/26/2014-12/11/2014 Lecture-based Learning </t>
    </r>
    <r>
      <rPr>
        <sz val="11"/>
        <color rgb="FFFF0000"/>
        <rFont val="Calibri"/>
        <family val="2"/>
        <scheme val="minor"/>
      </rPr>
      <t>Tuesday, Thursday 04:00PM - 05:45PM</t>
    </r>
    <r>
      <rPr>
        <sz val="11"/>
        <color theme="1"/>
        <rFont val="Calibri"/>
        <family val="2"/>
        <scheme val="minor"/>
      </rPr>
      <t>, Huntress - Academic, Room 013</t>
    </r>
  </si>
  <si>
    <t>https://webadvisor.keene.edu/prod/WebAdvisor?TOKENIDX=2249236927&amp;SS=1&amp;APP=ST&amp;CONSTITUENCY=WBAP</t>
  </si>
  <si>
    <t>be sure to choose fall 2014, undergrad and keene state campus</t>
  </si>
  <si>
    <t>use this link, and say prospective student and look for search for classes link, I've done the first five departments below.  All the rest need to be added.</t>
  </si>
  <si>
    <t>after you've done the listing, you'll need to delete classes that meet after 6 pm, except for labs, just highlight them in blue and we can work on them together</t>
  </si>
  <si>
    <t>ECON-103-01 (084481) Intro to Microeconomics</t>
  </si>
  <si>
    <t>08/25/2014-12/10/2014 Lecture-based Learning Monday, Wednesday 10:00AM - 11:45AM, Morrison Hall, Room 110</t>
  </si>
  <si>
    <r>
      <t>Course Description:</t>
    </r>
    <r>
      <rPr>
        <sz val="11"/>
        <color theme="1"/>
        <rFont val="Calibri"/>
        <family val="2"/>
        <scheme val="minor"/>
      </rPr>
      <t xml:space="preserve"> An introductory course on how individual consumers and firms make decisions in line with their economic odjectives. We analyze the workings of supply and demand in the determination of price, resource allocation, income distribution and economic efficiency.</t>
    </r>
  </si>
  <si>
    <t>S. Schenck</t>
  </si>
  <si>
    <t>ECON-103-02 (084482) Intro to Microeconomics</t>
  </si>
  <si>
    <t>08/25/2014-12/10/2014 Lecture-based Learning Monday, Wednesday 12:00PM - 01:45PM, Morrison Hall, Room 110</t>
  </si>
  <si>
    <t>ECON-203-01 (084487) Intermediate Microeconomics</t>
  </si>
  <si>
    <t>08/26/2014-12/11/2014 Lecture-based Learning Tuesday, Thursday 08:00AM - 09:45AM, Morrison Hall, Room 203</t>
  </si>
  <si>
    <r>
      <t>Course Description:</t>
    </r>
    <r>
      <rPr>
        <sz val="11"/>
        <color theme="1"/>
        <rFont val="Calibri"/>
        <family val="2"/>
        <scheme val="minor"/>
      </rPr>
      <t xml:space="preserve"> Focuses on rational choice model as the underlying framework for behavior of consumers and firms and their interactions in various market structures. Examination of models requires extensive use of mathematical and graphical analysis. The effects of government policies, market power, and externalities on market efficiency are among the topics. Prereq: ECON 103</t>
    </r>
  </si>
  <si>
    <t>ECON-204-01 (084488) Intermediate Macroeconomics</t>
  </si>
  <si>
    <t>08/25/2014-12/10/2014 Lecture-based Learning Monday, Wednesday 02:00PM - 03:45PM, Science Center, Room 181</t>
  </si>
  <si>
    <r>
      <t>Course Description:</t>
    </r>
    <r>
      <rPr>
        <sz val="11"/>
        <color theme="1"/>
        <rFont val="Calibri"/>
        <family val="2"/>
        <scheme val="minor"/>
      </rPr>
      <t xml:space="preserve"> Examines macroeconomic concepts and theories using historical context, quantitative tools, graphical analysis, and macroeconomic models. Critically explores competing schools of macroeconomic thought and their relative effectiveness at explaining macroeconomic phenomena. Culminates in construction and manipulation of the Mundell - Fleming open economy model. Prereq: ISECON-104.</t>
    </r>
  </si>
  <si>
    <t>P. Dolenc</t>
  </si>
  <si>
    <t>ECON-420-01 (084492) Econometrics</t>
  </si>
  <si>
    <t>08/25/2014-12/10/2014 Lecture-based Learning Monday, Wednesday 10:00AM - 11:45AM, Rhodes Hall, Room S270</t>
  </si>
  <si>
    <r>
      <t>Course Description:</t>
    </r>
    <r>
      <rPr>
        <sz val="11"/>
        <color theme="1"/>
        <rFont val="Calibri"/>
        <family val="2"/>
        <scheme val="minor"/>
      </rPr>
      <t xml:space="preserve"> The theory of economic model building, both determinate and stochastic, together with the essential analytical methods. Where possible, these models are used to analyze current real world economic conditions. Prereq: ECON 203 or ECON 204; and MATH 175 or MGT 202 or MATH 141 or PSYC 251.</t>
    </r>
  </si>
  <si>
    <t>M. Duggan</t>
  </si>
  <si>
    <t>econ</t>
  </si>
  <si>
    <t>EDSP-202-01 (085905) Dev, Except, &amp; Learn</t>
  </si>
  <si>
    <t>08/25/2014-12/10/2014 Lecture-based Learning Monday, Wednesday 02:00PM - 03:45PM, Rhodes Hall, Room N212</t>
  </si>
  <si>
    <t>N. Peck</t>
  </si>
  <si>
    <t>EDSP-202-03 (085908) Dev, Except, &amp; Learn</t>
  </si>
  <si>
    <t>08/26/2014-12/11/2014 Lecture-based Learning Tuesday, Thursday 04:00PM - 05:45PM, Rhodes Hall, Room N213</t>
  </si>
  <si>
    <t>S. Johnson</t>
  </si>
  <si>
    <t>EDSP-202-04 (085909) Dev, Except, &amp; Learn</t>
  </si>
  <si>
    <t>08/26/2014-12/11/2014 Lecture-based Learning Tuesday, Thursday 02:00PM - 03:45PM, Rhodes Hall, Room N213</t>
  </si>
  <si>
    <t>G. Gleckel</t>
  </si>
  <si>
    <t>EDSP-250-01 (085915) Context for Special Education</t>
  </si>
  <si>
    <t>09/11/2014-12/11/2014 Lecture-based Learning Tuesday, Thursday 04:00PM - 05:45PM, Rhodes Hall, Room S153</t>
  </si>
  <si>
    <t>E. Gleckel</t>
  </si>
  <si>
    <t>EDSP-250-02 (085918) Context for Special Education</t>
  </si>
  <si>
    <t>08/27/2014-12/10/2014 Lecture-based Learning Monday, Wednesday 02:00PM - 03:45PM, Science Center, Room 163</t>
  </si>
  <si>
    <t>T. Sturtz</t>
  </si>
  <si>
    <t>15 / 25</t>
  </si>
  <si>
    <t>EDSP-356-01 (085992) Prac &amp; Methods in SPED</t>
  </si>
  <si>
    <t>08/25/2014-12/12/2014 Field-based Experience Tuesday, Thursday 02:00PM - 03:45PM, Morrison Hall, Room 103 08/25/2014-12/12/2014 Field-based Experience Monday, Wednesday 07:00AM - 01:00PM, Off Site, Room SITE</t>
  </si>
  <si>
    <t>J. Couture</t>
  </si>
  <si>
    <t>C. Chase</t>
  </si>
  <si>
    <t>Course Description: Study of typical and atypical cognitive, language, physical, social/emotional development; roles of general and special educators in educating all students; the special education process; collaborative approaches to team planning for inclusive school environments. Prereq: C or higher in EDUC 100, 2.5 overall GPA.</t>
  </si>
  <si>
    <t>Course Description: Historical perspectives, trends, impact of legislation, and school contexts on the evolving and changing field of special education; learning theory, styles, and differences - including language psychological processing; and underlying principles of curriculum accommondations and modifications. Prereqs: EDSP 202 or EDUC 231.</t>
  </si>
  <si>
    <t>Course Description: A course and field experience where students engage in the range of assessment, planning, instruction, and teaming activities inherent in the role of the special educator. Prereq: EDSP 350, EDSP 352. Corequisite: EDSP 354, or permission of instructor and Junior Standing.</t>
  </si>
  <si>
    <t>EDUC-200-01 (086043) Social Contexts of Ed</t>
  </si>
  <si>
    <t>08/25/2014-12/10/2014 Lecture-based Learning Monday, Wednesday 08:00AM - 09:45AM, Science Center, Room 181</t>
  </si>
  <si>
    <t>Course Description: Critical analysis of educational systems within cultural, social, political, and economic contexts. Major issues in education are addressed through a variety of perspectives, including practices for democratizing classrooms and schools, teaching for social justice and equity in a diverse society, multicultural education, and school reform. Prereqs: C or higher in EDUC 100, 2.5 overall GPA.</t>
  </si>
  <si>
    <t>J. Reed</t>
  </si>
  <si>
    <t>EDUC-200-02 (086044) Social Contexts of Ed</t>
  </si>
  <si>
    <t>08/25/2014-12/08/2014 Lecture-based Learning Monday 04:00PM - 07:45PM, Rhodes Hall, Room N118</t>
  </si>
  <si>
    <t>16 / 25</t>
  </si>
  <si>
    <t>EDUC-200-03 (086045) Social Contexts of Ed</t>
  </si>
  <si>
    <t>08/25/2014-12/10/2014 Lecture-based Learning Monday, Wednesday 12:00PM - 01:45PM, Rhodes Hall, Room N212</t>
  </si>
  <si>
    <t>EDUC-200-04 (086046) Social Contexts of Ed</t>
  </si>
  <si>
    <t>08/25/2014-12/12/2014 Lecture-based Learning Tuesday, Thursday 04:00PM - 05:45PM, Morrison Hall, Room 207</t>
  </si>
  <si>
    <t>EDUC-200-05 (086047) Social Contexts of Ed</t>
  </si>
  <si>
    <t>08/25/2014-12/10/2014 Lecture-based Learning Monday, Wednesday 12:00PM - 01:45PM, Rhodes Hall, Room N120</t>
  </si>
  <si>
    <t>EDUC-231-02 (086061) Curriculum Diverse World</t>
  </si>
  <si>
    <t>08/26/2014-12/09/2014 Lecture-based Learning Tuesday 04:00PM - 07:30PM, Joslin, Room 303</t>
  </si>
  <si>
    <t>Course Description: An introduction to the scope and sequence of Secondary education curricula. Development of an interdisciplinary unit based on state and national standards. Course will focus on theories of learning, differentiated instruction and assessment strategies to meet the needs of diverse learners. Prereq: EDUC 131, 2.75 overall grade point average.</t>
  </si>
  <si>
    <t>E. Hansel</t>
  </si>
  <si>
    <t>EDUC-311-01 (086067) Early Child Meth I</t>
  </si>
  <si>
    <t>08/25/2014-12/12/2014 Field-based Experience Monday, Tuesday, Wednesday, Thursday 08:00AM - 11:45AM, Off Site, Room SITE 08/25/2014-12/12/2014 Field-based Experience Friday 08:00AM - 11:45AM, Rhodes Hall, Room N210</t>
  </si>
  <si>
    <t>Course Description: Study of developmentally appropriate practices using NAEYC standards. Emphasizes curriculum development, diversity, antibias approaches, environmental design, child guidence, observation, assessment, family centered practice, health, safety, and the development of a professional role in child care settings. Field experience in an infant, toddler or preschool classroom at KSC Child Development Center. Prereq: Admission to Teacher Education, EDUC 200 and EDSP 202, MATH 171 Junior Standing.</t>
  </si>
  <si>
    <t>16 / 20</t>
  </si>
  <si>
    <t>EDUC-312-01 (086069) Early Child Meth II</t>
  </si>
  <si>
    <t>08/25/2014-12/12/2014 Field-based Experience Monday, Wednesday 08:00AM - 03:45PM, Joslin, Room CON 08/25/2014-12/12/2014 Field-based Experience Friday 08:00AM - 11:45AM, Rhodes Hall, Room N120</t>
  </si>
  <si>
    <t>Course Description: Study of developmentally appropriate practices using NAEYC standards. Emphasizes curriculum development in math, science, language arts, social studies; classroom design; child guidence; assessment; family involvement; health, safety; and the development of a professional role in the public school early childhood classroom. Field experience in a public school primary grades classroom. Prereq: EDUC 311 Junior Standing.</t>
  </si>
  <si>
    <t>D. Bauer, K. Leduc</t>
  </si>
  <si>
    <t>EDUC-312-02 (086070) Early Child Meth II</t>
  </si>
  <si>
    <t>08/25/2014-12/12/2014 Field-based Experience Tuesday, Thursday 08:00AM - 03:45PM, Joslin, Room CON 08/25/2014-12/12/2014 Field-based Experience Friday 08:00AM - 11:45AM, Rhodes Hall, Room N120</t>
  </si>
  <si>
    <t>17 / 20</t>
  </si>
  <si>
    <t>EDUC-321-01 (086071) Elementary Methods I</t>
  </si>
  <si>
    <t>08/25/2014-12/12/2014 Field-based Experience Monday, Tuesday, Wednesday, Thursday 08:00AM - 11:45AM, Rhodes Hall, Room N120 08/25/2014-12/12/2014 Field-based Experience Monday, Tuesday, Wednesday, Thursday 08:00AM - 11:45AM, Rhodes Hall, Room N212</t>
  </si>
  <si>
    <t>Course Description: Pratical approaches to creating literacy rich environments in which children can grow and develop as listeners, speakers, readers, writers. Lesson planning techniques introduced, including writing objectives and designing assessments. Curriculum integration is examined through literacy, social studies, and the arts. Supervised field experience included. Prereq: Admission to Teacher Education, EDUC 200 and EDSP 202, MATH 171. Junior Standing.</t>
  </si>
  <si>
    <t>K. Bohannon, A. LaPierre</t>
  </si>
  <si>
    <t>EDUC-321-02 (086076) Elementary Methods I</t>
  </si>
  <si>
    <t>08/25/2014-12/11/2014 Field-based Experience Monday, Tuesday, Wednesday, Thursday 08:00AM - 11:45AM, Rhodes Hall, Room N118</t>
  </si>
  <si>
    <t>E. Dubois, S. Wolfe</t>
  </si>
  <si>
    <t>EDUC-322-01 (086078) Elementary Methods II</t>
  </si>
  <si>
    <t>08/25/2014-12/12/2014 Field-based Experience Tuesday, Thursday 08:00AM - 03:30PM, Rhodes Hall, Room N210 08/25/2014-12/12/2014 Field-based Experience Friday 08:00AM - 12:00PM, Rhodes Hall, Room N116</t>
  </si>
  <si>
    <t>Course Description: Practical approaches to creating literacy rich learning environments in which children can develop mathematical and scientific knowledge. Application of lesson and unit planning through extended supervised field experience with emphasis on assessment and impact on student learning. Classroom mangement skills, including behaviorial considerations and techniques are applied in the elementary classroom. Prereq: EDUC 321, MATH 172, Junior standing.</t>
  </si>
  <si>
    <t>J. Lister, J. Sutton</t>
  </si>
  <si>
    <t>EDUC-322-02 (086079) Elementary Methods II</t>
  </si>
  <si>
    <t>08/25/2014-12/12/2014 Field-based Experience Monday, Wednesday 08:00AM - 03:30PM, Rhodes Hall, Room N210 08/25/2014-12/12/2014 Field-based Experience Friday 08:00AM - 12:00PM, Rhodes Hall, Room N212</t>
  </si>
  <si>
    <t>D. Hucks, C. Fiske-Hennesy</t>
  </si>
  <si>
    <t>EDUC-322-03 (086296) Elementary Methods II</t>
  </si>
  <si>
    <t>08/25/2014-12/12/2014 Field-based Experience Tuesday, Thursday 08:00AM - 03:30PM, Marlboro, Room SCHL 08/25/2014-12/12/2014 Field-based Experience Friday 08:00AM - 12:00PM, Marlboro, Room SCHL</t>
  </si>
  <si>
    <t>L. Vermouth</t>
  </si>
  <si>
    <t>EDUC-322-04 (086298) Elementary Methods II</t>
  </si>
  <si>
    <t>08/25/2014-12/12/2014 Field-based Experience Monday, Wednesday 08:00AM - 03:30PM, Marlboro, Room SCHL 08/25/2014-12/12/2014 Field-based Experience Friday 08:00AM - 12:00PM, Marlboro, Room SCHL</t>
  </si>
  <si>
    <t>EDUC-322-05 (086299) Elementary Methods II</t>
  </si>
  <si>
    <t>08/25/2014-12/12/2014 Field-based Experience Tuesday, Thursday 08:00AM - 03:30PM, Winchester School, Room SCHL 08/25/2014-12/12/2014 Field-based Experience Friday 08:00AM - 12:00PM, Winchester School, Room SCHL</t>
  </si>
  <si>
    <t>D. Black, H. Pelkey</t>
  </si>
  <si>
    <t>EDUC-322-06 (088066) Elementary Methods II</t>
  </si>
  <si>
    <t>08/25/2014-12/12/2014 Field-based Experience Monday, Wednesday 08:00AM - 03:30PM, Joslin, Room CON 08/25/2014-12/12/2014 Field-based Experience Friday 08:00AM - 12:00PM, Rhodes Hall, Room N118</t>
  </si>
  <si>
    <t>J. Gardner</t>
  </si>
  <si>
    <t>EDUC-331-01 (086080) Secondary Methods I: Math</t>
  </si>
  <si>
    <t>08/25/2014-12/12/2014 Clinical Practice Tuesday, Thursday 02:00PM - 03:45PM, 88 Winchester St., Room 205</t>
  </si>
  <si>
    <t>Course Description: An introduction to secondary methods of instruction including designing lesson plans, understanding middle and high school philosophies, and writing standards based objectives/outcomes. Includes a minimum of 20 hours of fieldwork. Prereq: EDUC 231, Admission to Educator Preparation.</t>
  </si>
  <si>
    <t>S. Broderick</t>
  </si>
  <si>
    <t>EDUC-331-02 (086081) Secondary Methods I: Mod Lang</t>
  </si>
  <si>
    <t>08/27/2014-12/10/2014 Clinical Practice Wednesday 08:00AM - 11:45AM, Morrison Hall, Room 103</t>
  </si>
  <si>
    <t>S. Hawes</t>
  </si>
  <si>
    <t>EDUC-331-03 (084300) Secondary Methods I: Science</t>
  </si>
  <si>
    <t>08/26/2014-12/11/2014 Clinical Practice Tuesday, Thursday 08:00AM - 09:45AM, Science Center, Room 351</t>
  </si>
  <si>
    <t>S. Jean</t>
  </si>
  <si>
    <t>EDUC-331-04 (086082) Secondary Methods I: Soc Stud</t>
  </si>
  <si>
    <t>08/26/2014-12/11/2014 Clinical Practice Tuesday, Thursday 10:00AM - 11:45AM, Morrison Hall, Room 101</t>
  </si>
  <si>
    <t>J. Sturtz</t>
  </si>
  <si>
    <t>EDUC-331-06 (086085) Secondary Methods I: English</t>
  </si>
  <si>
    <t>08/28/2014-12/11/2014 Clinical Practice Thursday 02:00PM - 05:30PM, Huntress - Academic, Room 009</t>
  </si>
  <si>
    <t>N. Olson</t>
  </si>
  <si>
    <t>EDUC-399-01 (087012) Fundamentals of Literacy</t>
  </si>
  <si>
    <t>08/25/2014-12/10/2014 Lecture-based Learning Monday, Wednesday 04:00PM - 05:45PM, Joslin, Room 105</t>
  </si>
  <si>
    <t>Section Description: This course if for pre-service elementary education teachers.Topics will include the teaching of phonology, phonics,vocabulary, fluency and comprehension.</t>
  </si>
  <si>
    <t>Prerequisite or corequisite: EDUC 321 or EDUC 311.</t>
  </si>
  <si>
    <t>S. Wolfe, A. LaPierre</t>
  </si>
  <si>
    <t>EDUC-399-02 (087895) Reading &amp; Research in Soc Stud</t>
  </si>
  <si>
    <t>08/25/2014-12/10/2014 Lecture-based Learning Monday, Wednesday 12:00PM - 01:45PM, Room to be Announced</t>
  </si>
  <si>
    <t>0 / 3</t>
  </si>
  <si>
    <t>P. Cuper</t>
  </si>
  <si>
    <t>EDUC-431-01 (086136) Secondary Methods II: Math</t>
  </si>
  <si>
    <t>08/26/2014-12/11/2014 Clinical Practice Tuesday, Thursday 04:00PM - 05:45PM, 88 Winchester St., Room 201</t>
  </si>
  <si>
    <t>Course Description: Advanced secondary methods of instruction including standards based unit plans, current issues, and reflective professional practice. Includes a minimum of 30 hours of fieldwork. Prereq: EDUC 331, 332 and EDSP 333.</t>
  </si>
  <si>
    <t>EDUC-431-02 (086137) Secondary Methods II:Mod Lang</t>
  </si>
  <si>
    <t>08/26/2014-12/11/2014 Clinical Practice Tuesday, Thursday 12:00PM - 01:45PM, Morrison Hall, Room 103</t>
  </si>
  <si>
    <t>EDUC-431-03 (084301) Secondary Methods II: Science</t>
  </si>
  <si>
    <t>08/25/2014-12/10/2014 Clinical Practice Monday, Wednesday 04:00PM - 05:45PM, Science Center, Room 351</t>
  </si>
  <si>
    <t>EDUC-431-04 (086138) Secondary Methods II:Soc Stud</t>
  </si>
  <si>
    <t>08/27/2014-12/10/2014 Clinical Practice Monday, Wednesday 10:00AM - 11:45AM, Huntress - Academic, Room 013</t>
  </si>
  <si>
    <t>EDUC-431-06 (086140) Secondary Methods II: English</t>
  </si>
  <si>
    <t>08/26/2014-12/11/2014 Clinical Practice Tuesday, Thursday 08:00AM - 09:45AM, Rhodes Hall, Room S257</t>
  </si>
  <si>
    <t>R. Leduc</t>
  </si>
  <si>
    <t>0 / 9</t>
  </si>
  <si>
    <t>EDUC-431-07 (086141) Secondary Methods II: English</t>
  </si>
  <si>
    <t>08/26/2014-12/11/2014 Clinical Practice Tuesday, Thursday 10:00AM - 11:45AM, Rhodes Hall, Room S257</t>
  </si>
  <si>
    <t>EDUC-432-01 (086142) Educational Theories/Trends</t>
  </si>
  <si>
    <t>08/25/2014-12/10/2014 Discussion-based Seminar Monday, Wednesday 06:00PM - 07:45PM, Rhodes Hall, Room N116</t>
  </si>
  <si>
    <t>Course Description: Capstone course for secondary education majors in which they will engage in a professional discourse community and develop critical thinking skills through analysis of historic and contemporary theories and trends in education. Prereq: EDUC 331</t>
  </si>
  <si>
    <t>ENG-208-01 (085509) Quick Fiction:stories in Flash</t>
  </si>
  <si>
    <t>08/27/2014-12/10/2014 Lecture-based Learning Monday, Wednesday 12:00PM - 01:45PM, Science Center, Room 163</t>
  </si>
  <si>
    <t>J. Friedman</t>
  </si>
  <si>
    <t>ENG-215-01 (085510) Literary Analysis</t>
  </si>
  <si>
    <t>08/26/2014-12/11/2014 Lecture-based Learning Tuesday, Thursday 04:00PM - 05:45PM, Morrison Hall, Room 205</t>
  </si>
  <si>
    <t>E. Robins Sharpe</t>
  </si>
  <si>
    <t>ENG-302-01 (085511) Poetry Workshop</t>
  </si>
  <si>
    <t>08/25/2014-12/10/2014 Lecture-based Learning Monday, Wednesday 12:00PM - 01:45PM, Morrison Hall, Room 205</t>
  </si>
  <si>
    <t>W. Doreski</t>
  </si>
  <si>
    <t>ENG-307-01 (085512) Writing in the World</t>
  </si>
  <si>
    <t>08/26/2014-12/11/2014 Lecture-based Learning Tuesday, Thursday 02:00PM - 03:45PM, Morrison Hall, Room 205</t>
  </si>
  <si>
    <t>K. Tirabassi</t>
  </si>
  <si>
    <t>ENG-308-01 (085513) Cooking, Eating and Dreaming</t>
  </si>
  <si>
    <t>08/25/2014-12/10/2014 Lecture-based Learning Monday, Wednesday 04:00PM - 05:45PM, Morrison Hall, Room 205</t>
  </si>
  <si>
    <t>ENG-312-01 (085515) Descriptive Grammar</t>
  </si>
  <si>
    <t>08/25/2014-12/10/2014 Lecture-based Learning Monday, Wednesday 04:00PM - 05:45PM, Morrison Hall, Room 203</t>
  </si>
  <si>
    <t>S. Joyce</t>
  </si>
  <si>
    <t>22 / 28</t>
  </si>
  <si>
    <t>Course Description: Selected topics in specific areas of creative, nonfiction, professional, or other modes of writing. May be repeated once as topics change. Prereq: ITW 101.</t>
  </si>
  <si>
    <t>Section Description: In this workshop, we'll write stories that strike with theswiftness of a cell phone camera flash or bits of news flyinginto cyber space, stories that might be as long as a page or asshort as a simple sentence. We'll investigate jokes, fables,parables, lists, monologues, dialogues, sketches, anecdotes,tales, emails, and letters as forms for writing the mini story.Francis Camoin's assertion that the mini story's "small sizeshould be its glory not its limitation" will be our guidingprinciple. Prerequisite: ITW 101.</t>
  </si>
  <si>
    <t>Course Description: An introduction to the major in English, the course concentrates on refining critical reading abilities through intensive writing. Students will learn to ask questions about literary texts - their authorship, historical contexts, genres, construction, and the reasons for their complexity. Prereqs: ITW 101. All English majors must take ENG 215 before completing 9 credits in English.</t>
  </si>
  <si>
    <t>Course Description: Class discussion of original student work combined with extensive reading in poetry and poetics. Analysis of major theories, technical innovations and innovators. Prereq: ITW 101 AND one 200 level English course.</t>
  </si>
  <si>
    <t>Course Description: Drawing on the field of professional writing, this course focuses on analyzing and generating writing in workplace and local community contexts. Through discussion, collaborative writing and a service-learning project, students will explore the importance of communicating clearly and ethically and will design, develop and present professional documents for specific audiences. Prereq: ITW 101 and one 200 level English course.</t>
  </si>
  <si>
    <t>Section Description: Drawing on the field of professional writing, this coursefocuses on analyzing and generating writing in workplace andlocal community contexts. Through discussion, collaborativewriting, and a service-learning project, students will explorethe importance of communicating clearly and ethically and willdesign, develop, and present professional documents for specificaudiences. Prerequisites: ITW 101 and one 200-level Englishcourse.</t>
  </si>
  <si>
    <t>Course Description: Intensive study of writing techniques and applications in specialized areas of creative, nonfiction, or professional writing, as well as writing that does not easily fit into these categories. May be repeated once as topics change. Prereq: ITW 101 AND one 200 level English course.</t>
  </si>
  <si>
    <t>Section Description: A writing workshop in which your stories and poems emerge fromthe rituals of cooking, eating and dreaming. Prerequisites: ITW101 and one 200-level English course.</t>
  </si>
  <si>
    <t>Course Description: Examination of English grammar and theory, including taditional, transformational generative, and case grammer. Colateral readings will focus on applied linguistics and American dialects. Students develop skills for teaching grammar through written/oral exercises. Required for secondary English teacher certification. Open only to junior and senior English Majors, or by permission of instructor. Prereq: ITW 101 and one 200 level English course.</t>
  </si>
  <si>
    <t>ENG-315-01 (085516) Literary Forms &amp; History</t>
  </si>
  <si>
    <t>08/26/2014-12/11/2014 Lecture-based Learning Tuesday, Thursday 08:00AM - 09:45AM, Parker Hall, Room 113</t>
  </si>
  <si>
    <t>Course Description: A study of literary form and history through readings and theoretical investigations of a single genre, such as poetry, fiction, drama, or the essay. Prereqs: ITW 101 and ENG 215.</t>
  </si>
  <si>
    <t>B. Charry</t>
  </si>
  <si>
    <t>ENG-323-01 (085517) Medieval Literature</t>
  </si>
  <si>
    <t>08/26/2014-12/11/2014 Lecture-based Learning Tuesday, Thursday 10:00AM - 11:45AM, Morrison Hall, Room 203</t>
  </si>
  <si>
    <t>Course Description: Advanced survey of medieval literature focusing particularly, but not exclusively, on the development of literary genres and themes in the British isles. All texts will be read in translation. Prereq: ITW 101 and one 200 level English course.</t>
  </si>
  <si>
    <t>M. Pages</t>
  </si>
  <si>
    <t>14 / 28</t>
  </si>
  <si>
    <t>ENG-327-01 (085518) Shakespeare: Poetry &amp; Plays</t>
  </si>
  <si>
    <t>08/25/2014-12/10/2014 Lecture-based Learning Monday, Wednesday 02:00PM - 03:45PM, Parker Hall, Room 210</t>
  </si>
  <si>
    <t>Course Description: A close study of Shakespeare's poems and drama with special attention to the development of Shakespearean comedy, history, and tragedy. Prereq: ITW 101 and one 200 level English course.</t>
  </si>
  <si>
    <t>ENG-330-01 (085520) Jane Austen in Context</t>
  </si>
  <si>
    <t>08/25/2014-12/10/2014 Lecture-based Learning Monday, Wednesday 12:00PM - 01:45PM, Morrison Hall, Room 208</t>
  </si>
  <si>
    <t>Course Description: Examines a particular author, period, or movement with a focus on the social, intellectual, and literary significance of the works considered. May be repeated as topics change. Prereq: ITW 101 and one 200 level English course.</t>
  </si>
  <si>
    <t>Section Description: Why has Jane Austen remained one of the most popular andinfluential writers in the British literary tradition? Thiscourse will include the study of all six of Austen's novels, aswell as her life, literary and political contexts, and both thepopular and scholarly legacies of her work. Lots of reading,writing, presentations, discussion, and sharing of research.Prerequisites: ITW 101 and one 200-level English course.</t>
  </si>
  <si>
    <t>W. Stroup</t>
  </si>
  <si>
    <t>13 / 28</t>
  </si>
  <si>
    <t>ENG-395-01 (085523) Romanticism:texts and Contexts</t>
  </si>
  <si>
    <t>08/25/2014-12/10/2014 Lecture-based Learning Monday, Wednesday 04:00PM - 05:45PM, Morrison Hall, Room 101</t>
  </si>
  <si>
    <t>Course Description: Acquaints students with a particular aspect of the field of English studies and exposes them to primary and secondary texts, as well as historical and cultural contexts. Prepares students for the advanced seminar, ENG 495 Sequence II, which completes the year-long sequence. Prereqs: ITW 101, ENG 215, ENG 315 and 60 credits. English majors only.</t>
  </si>
  <si>
    <t>Section Description: This course, the first half of the Advanced Sequence forstudents in the literature option, will include the study ofprimary texts from major Romantic period authors William andDorothy Wordsworth, William Blake, Samuel Taylor Coleridge, JaneAusten, Percy and Mary Shelley, Lord Byron, John Clare, and JohnKeats. All students will continue into English 495 on LiteraryTheory and Criticism in the Spring 2015 semester. Prerequisites: ITW 101, ENG 215, ENG 315, and 60 credits.</t>
  </si>
  <si>
    <t>ENG-402-01 (085524) Immersion Writing</t>
  </si>
  <si>
    <t>08/26/2014-12/11/2014 Lecture-based Learning Tuesday, Thursday 12:00PM - 01:45PM, Morrison Hall, Room 205</t>
  </si>
  <si>
    <t>Course Description: This course examines the critical and theoretical contexts of various genres. Readings will include both theory and the genre under discussion. Students are required to write original work in the genre as well as critical and interpretive essays. May be repeated as topics change. Prereq; ITW 101 and one 200 and one 300 level English course.</t>
  </si>
  <si>
    <t>Section Description: This course provides the opportunity for students to explore theworld of immersion writing and the importance of primaryresearch in creative nonfiction. We will read and analyze theapproaches of contemporary authors who write about theirsubjects by finding ways to immerse themselves in the culture oftheir subject. We will read theorists and scholars who focus onethnographic writing, such as Ruth Behar, Laurel Richardson,Elizabeth Chiseri-Strater, and Bonnie Sunstein, to engage withethical issues involved with fieldwork, issues of authority,power, bias, and representation. We will also explore pragmaticissues such as locating primary sources, gaining access to asite, interviewing, conducting observations, writing fieldnotes, collecting and interpreting artifacts, and findingcreative ways to write about this research. Students willdevelop a series of short essays or a longer essay based on animmersion writing project of their choosing. Prerequisites: ITW101, one 200-level English course, and one 300-level Englishcourse.</t>
  </si>
  <si>
    <t>ENG-405-01 (085525) Writing Portfolio</t>
  </si>
  <si>
    <t>08/25/2014-12/10/2014 Lecture-based Learning Monday, Wednesday 02:00PM - 03:45PM, Morrison Hall, Room 101</t>
  </si>
  <si>
    <t>Course Description: Independent selection and intensive revision of writing completed for the writing option in the English major or the writing minor. Students will compile a portfolio under the direction of an English faculty member. May be taken concurrently with another writing option or writing minor course. Prereq: ITW 101 and one 200 and one 300 level English course, 12 credits completed toward the writng option or writing minor.</t>
  </si>
  <si>
    <t>ENG-490-01 (085526) Women Writing America</t>
  </si>
  <si>
    <t>08/26/2014-12/11/2014 Lecture-based Learning Tuesday, Thursday 10:00AM - 11:45AM, Morrison Hall, Room 103</t>
  </si>
  <si>
    <t>Course Description: Advanced study of selected topics in literature, language, and culture. May be repeated as topics change. Prereq: ITW 101, ENG 215, ENG 315, and one additional 300-level English course.</t>
  </si>
  <si>
    <t>Section Description: Speaking about her childhood home in America, Gertrude Steinwrote: "There is no there there."What was "there" in America for women writers of the twentiethcentury? What is there for the 21st century American womanwriter? We'll ask three famous novelists to answer thosequestions: Willa Cather, Toni Morrison, and Stein herself. We'll look at the physical worlds that they create as well asthe psychological spaces that they explore. We'll read theirnovels and the critical work that has developed around theirfiction and their thought. We'll see if we understand Americaany better because of how they've written about it, but we'llremember that Stein also said: "There aint no answer. Thereaint gonna be any answer. There never has been an answer. That's the answer." Prerequisites: ITW 101, one 200-levelEnglish course, one 300-level English course.</t>
  </si>
  <si>
    <t>A. Mallon</t>
  </si>
  <si>
    <t>ENG-495-01 (085527) Biblical and Holocaust Lit</t>
  </si>
  <si>
    <t>08/26/2014-12/11/2014 Lecture-based Learning Tuesday, Thursday 04:00PM - 05:45PM, Morrison Hall, Room 103</t>
  </si>
  <si>
    <t>Course Description: Builds upon the student's knowledge of the primary texts in ENG 395: Sequence I, and involves students in theoretical and critical discussions in the field. Requires writing that incorporates advanced theory. Prereq: ENG 101, ENG 215, ENG 315 AND ENG 395.</t>
  </si>
  <si>
    <t>N. Fienberg</t>
  </si>
  <si>
    <t>ENG-495-02 (085528) Transnational Modernism</t>
  </si>
  <si>
    <t>08/25/2014-12/10/2014 Lecture-based Learning Monday, Wednesday 10:00AM - 11:45AM, Rhodes Hall, Room S257</t>
  </si>
  <si>
    <t>Section Description: In the first part of the sequence, we looked to both canonicaland marginalized authors from around the world to consider howthey represent, rethink, and disregard European and Americanmodels of modernist aesthetics. This semester, in the secondcourse of the sequence (495), we will consider Anglophonemodernism's legacy for contemporary cosmopolitan writers fromaround the globe, from Chinua Achebe's Things Fall Apart-anallusion to W.B. Yeats's poem "The Second Coming"-to ZadieSmith's revision of E.M. Forster's novel Howard's End in OnBeauty. Prerequisites: ITW 101, ENG 215, ENG 315, 60 credits,ENG 395.</t>
  </si>
  <si>
    <t>0 / 14</t>
  </si>
  <si>
    <t>ENST-252-01 (084166) Ecology of a Changing Planet</t>
  </si>
  <si>
    <t>08/26/2014-12/11/2014 Incorporates Lec &amp; Lab/Studio Tuesday, Thursday 12:00PM - 01:45PM, Science Center, Room 351</t>
  </si>
  <si>
    <t>Course Description: This integrated lecture-lab course will provide an understanding of biological and ecological principles and relate them to different environmental issues such as global climate change, conservation of habitats and biodiversity, land use change, pollution etc. Field and lab exercise emphasize sampling and experiemental design, hypothesis formation, data analysis, and interpretation. Prereq: IIENST-150 or IIENST-151 and IQL-101 or MATH-141.</t>
  </si>
  <si>
    <t>K. Seaver</t>
  </si>
  <si>
    <t>ENST-252-02 (084167) Ecology of a Changing Planet</t>
  </si>
  <si>
    <t>08/26/2014-12/11/2014 Incorporates Lec &amp; Lab/Studio Tuesday, Thursday 10:00AM - 11:45AM, Science Center, Room 351</t>
  </si>
  <si>
    <t>ENST-304-01 (084168) Env Law and Reg</t>
  </si>
  <si>
    <t>08/26/2014-12/11/2014 Lecture-based Learning Tuesday, Thursday 08:00AM - 09:45AM, Science Center, Room 360</t>
  </si>
  <si>
    <t>Course Description: Develops an understanding of the system of laws and regulations that protect the environment, human health and natural resources. The role of science in the legal/regulatory process will be emphasized, as will federal/state regulatory processes and requirements. Prerequisite: ENST 253 or SAFE 302 or permission of instructor. Cross-Listed as SAFE 304.</t>
  </si>
  <si>
    <t>N. Traviss</t>
  </si>
  <si>
    <t>ENST-308-01 (084172) Environmental Issue Mgt</t>
  </si>
  <si>
    <t>08/25/2014-12/10/2014 Lecture-based Learning Monday, Wednesday 12:00PM - 01:45PM, Science Center, Room 360</t>
  </si>
  <si>
    <t>Course Description: Environmental professionals frequently confront issues involving high levels of uncertainty in contentious political enviroments. This course covers the methods for informing the public and engaging stakeholders in addressing environmental problems. Students create and critique environmental messages, public participation strategies and information dissemination styles for multiple audiences and purposes. Prereq: ENST 253.</t>
  </si>
  <si>
    <t>W. Fleeger</t>
  </si>
  <si>
    <t>ENST-395-01 (084170) Junior Seminar</t>
  </si>
  <si>
    <t>08/26/2014-12/11/2014 Discussion-based Seminar Tuesday, Thursday 02:00PM - 03:45PM, Science Center, Room 360</t>
  </si>
  <si>
    <t>Course Description: In depth analysis of environmental research literature and methodologies. Emphasis on proposal writing and oral presentations. Development of a project proposal to be completed in ENST 495. Exploration of postgraduate opportunities. Field trips and field work required. Prereq: 76 credits and grade of C or higher in ENST 250, ENST 251, ENST 252, and ENST 253.</t>
  </si>
  <si>
    <t>D. Burchsted</t>
  </si>
  <si>
    <t>ENST-452-01 (084171) Ecosystems &amp; Environment</t>
  </si>
  <si>
    <t>08/25/2014-12/10/2014 Incorporates Lec &amp; Lab/Studio Monday, Wednesday 10:00AM - 11:45AM, Science Center, Room 364</t>
  </si>
  <si>
    <t>Course Description: This course focuses on the controls and dynamics of ecosystem function and community structure. A central theme in this course is to apply the concepts learned to human caused environmental problems such as global climate change, industrial farming, loss of biodiversity, invasion by non-native species, and acid rain. Prereq: ENST 252.</t>
  </si>
  <si>
    <t>R. Gebauer</t>
  </si>
  <si>
    <t>ENST-495-01 (084173) Senior Seminar</t>
  </si>
  <si>
    <t>08/26/2014-12/09/2014 Discussion-based Seminar Tuesday 02:00PM - 05:45PM, Science Center, Room 364</t>
  </si>
  <si>
    <t>Course Description: In this capstone course, students explore in depth environmental issues, integrating science and policy aspects. Completing the research project developed in ENST 395, students further enhance their research, critical thinking, and oral and written communication skills. The seminar prepares students for professional careers or post graduate opportunities. Field trips or field work required. Prereq: ENST 395.</t>
  </si>
  <si>
    <t>FILM-240-01 (085258) Intro Digital Media Mgt</t>
  </si>
  <si>
    <t>08/27/2014-12/10/2014 Laboratory Wednesday 06:00PM - 07:45PM, Media Arts Center, Room 144</t>
  </si>
  <si>
    <t>Course Description: The student will be introduced to the basic terms, concepts, and techniques involved in the post production of film and video projects. The class is comprised of lecture, demonstration, and in class exercises. All editing is performed on the Avid Xpress DV platform. Prereq: Film majors only or permission of instructor.</t>
  </si>
  <si>
    <t>G. King</t>
  </si>
  <si>
    <t>FILM-240-02 (085261) Intro Digital Media Mgt</t>
  </si>
  <si>
    <t>08/26/2014-12/11/2014 Laboratory Tuesday, Thursday 06:00PM - 07:45PM, Media Arts Center, Room 144</t>
  </si>
  <si>
    <t>FILM-250-01 (085266) Film Production I</t>
  </si>
  <si>
    <t>08/26/2014-12/09/2014 Studio:Hands-on Learning Tuesday 10:00AM - 01:30PM, Media Arts Center, Room 144</t>
  </si>
  <si>
    <t>Course Description: Introduction to basic filmmaking technique, structure, and aesthetics through production of video projects. Students gain skills in narrative filmmaking through emphasis on story, cinematography, editing, and directing. Course participation demands outside class production time and either ownership of or access to a digital video camera. Prereq: Introduction to Digital Media Management (FILM 240 may be taken concurrently). Film majors only.</t>
  </si>
  <si>
    <t>J. Schwartz</t>
  </si>
  <si>
    <t>FILM-250-02 (085269) Film Production I</t>
  </si>
  <si>
    <t>08/27/2014-12/10/2014 Studio:Hands-on Learning Wednesday 02:00PM - 05:30PM, Media Arts Center, Room 144</t>
  </si>
  <si>
    <t>L. Levesque</t>
  </si>
  <si>
    <t>FILM-270-01 (085270) Intro to Film Analysis</t>
  </si>
  <si>
    <t>08/25/2014-12/08/2014 Lecture-based Learning Monday 02:00PM - 05:30PM, Parker Hall, Room DRN</t>
  </si>
  <si>
    <t>Course Description: This course is designed to equip students with the tools necessary to become critically aware and capable film viewers by introducing elements of film form, process of textual analysis, a variety of cinematic techniques used in narrative and nonnarrative cinema, and other models of critical analysis used in film criticism. For Film majors only. Not open to students who have completed IHFILM 260.</t>
  </si>
  <si>
    <t>T. Podlesney</t>
  </si>
  <si>
    <t>FILM-270-02 (085271) Intro to Film Analysis</t>
  </si>
  <si>
    <t>08/28/2014-12/11/2014 Lecture-based Learning Thursday 02:00PM - 05:30PM, Parker Hall, Room DRN</t>
  </si>
  <si>
    <t>D. White-Stanley</t>
  </si>
  <si>
    <t>FILM-271-01 (085272) Intro Film History</t>
  </si>
  <si>
    <t>08/28/2014-12/11/2014 Lecture-based Learning Thursday 10:00AM - 01:30PM, Parker Hall, Room DRN</t>
  </si>
  <si>
    <t>Course Description: This course examines the history of narrative film's technical, aesthetic, industrial, and social development within an international context, particularly in relation to wider cultural and political movements. Film screenings and frequent writing assignments are employed to encourage critical skills in terms of cinema aesthetics and cultural criticism. For Film majors only. Not open to students who have completed IHFILM 261.</t>
  </si>
  <si>
    <t>I. Leimbacher</t>
  </si>
  <si>
    <t>20 / 31</t>
  </si>
  <si>
    <t>No Room Assignment</t>
  </si>
  <si>
    <t>P. Condon</t>
  </si>
  <si>
    <t>FILM-350-01 (085273) Film Production II</t>
  </si>
  <si>
    <t>08/29/2014-12/12/2014 Studio:Hands-on Learning Friday 10:00AM - 01:30PM, Media Arts Center, Room 138</t>
  </si>
  <si>
    <t>Course Description: This course introduces students to 16mm film production while investigating pre-production methods, camera and lighting, and developing ideas for films. Participation demands significant outside class production time and substantial student financial output. Prereq: Grade of B or better in FILM 250 or permission of instructor.</t>
  </si>
  <si>
    <t>T. White</t>
  </si>
  <si>
    <t>FILM-350-02 (085274) Film Production II</t>
  </si>
  <si>
    <t>08/26/2014-12/09/2014 Studio:Hands-on Learning Tuesday 10:00AM - 01:30PM, Media Arts Center, Room 138</t>
  </si>
  <si>
    <t>T. Cook</t>
  </si>
  <si>
    <t>FILM-352-01 (085275) Film Topics - French Cinema</t>
  </si>
  <si>
    <t>08/26/2014-12/09/2014 Lecture-based Learning Tuesday 06:00PM - 09:30PM, Parker Hall, Room DRN</t>
  </si>
  <si>
    <t>Course Description: Examines a body of narrative and/or non-narrative films related by virtue of theme, director, country, or period from historical and theoretical perspectives. May be repeated for credit as topics change. Prereq: FILM 270 and FILM 271, or permission of instructor.</t>
  </si>
  <si>
    <t>X-Listed with Modern Languages</t>
  </si>
  <si>
    <t>FILM-353-01 (085276) Cinema &amp; Diversity</t>
  </si>
  <si>
    <t>08/27/2014-12/10/2014 Lecture-based Learning Wednesday 10:00AM - 01:30PM, Parker Hall, Room DRN</t>
  </si>
  <si>
    <t>Course Description: This course invites students to consider films in their social, economic, and historical contexts of production and reception. By surveying key critical ideas, students will recognize political issues in filmatic representations and gain an understanding of how power functions in the reproduction of social boundaries and cultural differences through cinema.Prereq: FILM 270 and FILM 271.</t>
  </si>
  <si>
    <t>24 / 49</t>
  </si>
  <si>
    <t>FILM-355-01 (085280) Film Theory</t>
  </si>
  <si>
    <t>08/25/2014-12/08/2014 Lecture-based Learning Monday 06:00PM - 09:30PM, Parker Hall, Room DRN</t>
  </si>
  <si>
    <t>Course Description: The study of major film theories and their application to specific films. Formalist, structual, and ideological theories are covered. Prereq: FILM 271, and FILM 353, or permission of instructor.</t>
  </si>
  <si>
    <t>FILM-440-01 (085281) Writing for Film Projects</t>
  </si>
  <si>
    <t>08/27/2014-12/10/2014 Studio:Hands-on Learning Wednesday 10:00AM - 01:30PM, Media Arts Center, Room 138</t>
  </si>
  <si>
    <t>Course Description: Exploration of film production areas not usually addressed through regular curriculum. Specific topics and techniques covered vary. May be repeated for credit. Prereq: FILM 350 AND permission of instructor.</t>
  </si>
  <si>
    <t>J. Dery</t>
  </si>
  <si>
    <t>FILM-440-02 (085283) Sound and Editing</t>
  </si>
  <si>
    <t>08/28/2014-12/11/2014 Studio:Hands-on Learning Thursday 02:00PM - 05:30PM, Media Arts Center, Room 169</t>
  </si>
  <si>
    <t>FILM-450-01 (085284) Film Production III</t>
  </si>
  <si>
    <t>08/25/2014-12/08/2014 Studio:Hands-on Learning Monday 10:00AM - 01:30PM, Media Arts Center, Room 138</t>
  </si>
  <si>
    <t>Course Description: First semester of yearlong course emphasizing preproduction for all crew positions toward production of 30 minute sync sound, dialogue, 16mm color project. Participation demands substantial student financial output. Films should be produced in crews of seven to ten; prearranged crews encouraged. Prereq: Grade of "B" or better in FILM 350 OR FILM 351 AND permission of instructor. May be retaken once for a total of eight credits with instructor's permission.</t>
  </si>
  <si>
    <t>FILM-450-02 (085285) Film Production III</t>
  </si>
  <si>
    <t>08/25/2014-12/08/2014 Studio:Hands-on Learning Monday 02:00PM - 05:30PM, Media Arts Center, Room 138</t>
  </si>
  <si>
    <t>FILM-450-03 (085286) Film Production III</t>
  </si>
  <si>
    <t>08/28/2014-12/11/2014 Studio:Hands-on Learning Thursday 10:00AM - 01:30PM, Media Arts Center, Room 138</t>
  </si>
  <si>
    <t>FR-201-01 (085819) Intermediate French</t>
  </si>
  <si>
    <t>08/26/2014-12/11/2014 Lecture-based Learning Tuesday, Thursday 02:00PM - 03:45PM, Morrison Hall, Room 203</t>
  </si>
  <si>
    <t>Course Description: Continuation of the development of the four basic language skills.</t>
  </si>
  <si>
    <t>T. Durnford</t>
  </si>
  <si>
    <t>FR-315-01 (085821) Conversation &amp; Composition I</t>
  </si>
  <si>
    <t>08/26/2014-12/11/2014 Lecture-based Learning Tuesday, Thursday 04:00PM - 05:45PM, Morrison Hall, Room 101</t>
  </si>
  <si>
    <t>Course Description: To maintain and perfect written and spoken French through intensive classroom work, as well as individual and group work. Discussions and frequent papers in French based on cultural and literary readings and videos given in French. Emphasis on oral communication. Prereq: FR 201 or permission of instructor.</t>
  </si>
  <si>
    <t>GEOG-304-01 (084007) Population Geography</t>
  </si>
  <si>
    <t>08/26/2014-12/11/2014 Lecture-based Learning Tuesday, Thursday 10:00AM - 11:45AM, Science Center, Room 175</t>
  </si>
  <si>
    <t>Course Description: Global demographic analysis of birth rates, death rates, and migration rates. Provides a spatial, temporal and structural investigation of the relationship between demographic and cultural, economic and environmental factors. Prereq: ISGEOG 203 or ISGEOG 204.</t>
  </si>
  <si>
    <t>L. Bryant</t>
  </si>
  <si>
    <t>16 / 28</t>
  </si>
  <si>
    <t>GEOG-324-01 (083904) Fundamentals of GIS</t>
  </si>
  <si>
    <t>08/26/2014-12/11/2014 Lecture-based Learning Tuesday, Thursday 12:00PM - 01:45PM, Science Center, Room 264</t>
  </si>
  <si>
    <t>Course Description: This Geographic Information Systems (GIS) course provides an introduction to the fundamental components of GIS. Lecture and lab based instruction emphasize data input, manipulation, analysis, and map production. Prereq: ISGEOG 204 or GEOG 221.</t>
  </si>
  <si>
    <t>C. Cusack</t>
  </si>
  <si>
    <t>GEOG-325-01 (083905) Cartographic Design</t>
  </si>
  <si>
    <t>08/26/2014-12/11/2014 Laboratory Tuesday, Thursday 02:00PM - 03:45PM, Science Center, Room 264</t>
  </si>
  <si>
    <t>Course Description: Analysis of statistical geographical data is used to design and produce publishable maps with computer programs. 3 hour lecture, 2 hour lab. Prereq: ISGEOG 204 or GEOG 221.</t>
  </si>
  <si>
    <t>C. Brehme</t>
  </si>
  <si>
    <t>GEOG-334-01 (085989) Geog of Outdoor Rec</t>
  </si>
  <si>
    <t>08/26/2014-12/11/2014 Lecture-based Learning Tuesday, Thursday 12:00PM - 01:45PM, Science Center, Room 282</t>
  </si>
  <si>
    <t>Course Description: Examines geographic aspects of outdoor recreation including trends and resources. Emphasis will be placed on the supply and demand for recreation as well as the impacts of recreational use upon supporting environments. Recreation agencies' missions and programs will also be explored. Prerequisites: ISGEOG-204 or ISGEOG-205.</t>
  </si>
  <si>
    <t>J. Mullens</t>
  </si>
  <si>
    <t>15 / 26</t>
  </si>
  <si>
    <t>GEOG-341-01 (084028) Geog US &amp; Canada</t>
  </si>
  <si>
    <t>08/25/2014-12/10/2014 Lecture-based Learning Monday, Wednesday 08:00AM - 09:45AM, Science Center, Room 282</t>
  </si>
  <si>
    <t>Course Description: Examines the complex mosaic of peoples and places that make up the United States and Canada. A systematic analysis of the physical, environmental cultural, political and economic aspects of the North American region using a geographic perspective.</t>
  </si>
  <si>
    <t>K. Bills</t>
  </si>
  <si>
    <t>GEOG-495-01 (084026) Seminar II</t>
  </si>
  <si>
    <t>08/25/2014-12/10/2014 Discussion-based Seminar Monday, Wednesday 02:00PM - 03:45PM, Science Center, Room 264</t>
  </si>
  <si>
    <t>Course Description: The capstone course stressing integration and application of geographic studies and research. Focus on quantitative and qualitative methodologies and skills necessary for pursuing a Geography related career. Culminates with the design and implementation of a major career oriented research project. Prereq: Grade C or higher in GEOG 395.</t>
  </si>
  <si>
    <t>GEOG-495-02 (084025) Seminar II</t>
  </si>
  <si>
    <t>08/25/2014-12/10/2014 Discussion-based Seminar Monday, Wednesday 04:00PM - 05:45PM, Science Center, Room 264</t>
  </si>
  <si>
    <t>GEOL-309-01 (084662) Geomorphology</t>
  </si>
  <si>
    <t>08/25/2014-12/12/2014 Lecture-based Learning Monday, Wednesday 12:00PM - 01:45PM, Science Center, Room 259 08/25/2014-12/12/2014 Laboratory Tuesday 02:00PM - 04:45PM, Science Center, Room 259</t>
  </si>
  <si>
    <t>Course Description: Non glacial surface processes. The evolution of land forms and influence of lithology, tectonics, and climate on land forms. Surface processes related to land use and environmental planning. Labs involve interpreting topographic and geologic maps, field projects. 3 hours lecture, 3 hour lab. Prereq: INGEOL 151 or permission of instructor.</t>
  </si>
  <si>
    <t>S. Bill</t>
  </si>
  <si>
    <t>GEOL-490-01 (084254) Research Methods in Geology</t>
  </si>
  <si>
    <t>08/25/2014-12/12/2014 Lecture-based Learning Tuesday, Thursday 12:00PM - 01:45PM, Science Center, Room 259 08/25/2014-12/12/2014 Laboratory Thursday 02:00PM - 04:45PM, Science Center, Room 259</t>
  </si>
  <si>
    <t>Course Description: Study of a selected topic in Geology at an advance level. May be repeated to a total of 8 credits as topics change. Prereq: PERMISSION of instructor.</t>
  </si>
  <si>
    <t>C. Kerwin</t>
  </si>
  <si>
    <t>GER-315-01 (085845) Conversation &amp; Composition</t>
  </si>
  <si>
    <t>08/25/2014-12/10/2014 Lecture-based Learning Monday, Wednesday 04:00PM - 05:45PM, Morrison Hall, Room 103</t>
  </si>
  <si>
    <t>Course Description: Review and practice aimed at increasing listening and speaking proficiency. Practice in writing German essays, narratives, and creative pieces. Prereq: IHGER 202</t>
  </si>
  <si>
    <t>S. Olson</t>
  </si>
  <si>
    <t>GS-301-01 (084299) The Web of Science</t>
  </si>
  <si>
    <t>08/25/2014-12/10/2014 Field-based Experience Monday, Wednesday 02:00PM - 03:45PM, Science Center, Room 351</t>
  </si>
  <si>
    <t>Course Description: Course provides extensive hands-on experience in a laboratory setting for Elementary Education majors. Students plan and teach science lessons to elementary school children. Lessons include discovery and inquiry based learning. It is an integrated natural science, content oriented curriculum, based on the National Science Standards and New Hampshire Science Curriculum Frameworks. Prerequisites: BIO 110, BIO 111, INGEOL 151, INCHEM 103, MATH 171, MATH 172, or permission of the instructor.</t>
  </si>
  <si>
    <t>HGS-313-01 (086060) Phil &amp; the Holocaust</t>
  </si>
  <si>
    <t>08/26/2014-12/11/2014 Lecture-based Learning Tuesday, Thursday 02:00PM - 03:45PM, Mason Library, Room 121</t>
  </si>
  <si>
    <t>Course Description: This course examines ethical, philosophical, and theological issues relating to the experience of the Holocaust and the broader human concerns of evil and suffering. Topics include the uniqueness and universality of the Holocaust as well as questions of justice. Cross listed as PHIL 313.</t>
  </si>
  <si>
    <t>S. Lee</t>
  </si>
  <si>
    <t>HGS-390-01 (086152) Studies:science in Nazi German</t>
  </si>
  <si>
    <t>08/25/2014-12/08/2014 Lecture-based Learning Monday 04:00PM - 07:30PM, Mason Library, Room 121</t>
  </si>
  <si>
    <t>Course Description: Examines a selected subject or theme in Holocaust and/or genocide at an intermediate level. May be repeated as subjects or themes change.</t>
  </si>
  <si>
    <t>K. Klothen</t>
  </si>
  <si>
    <t>13 / 24</t>
  </si>
  <si>
    <t>HGS-495-01 (086122) Rethinking the Holocaust</t>
  </si>
  <si>
    <t>08/27/2014-12/10/2014 Discussion-based Seminar Wednesday 06:00PM - 09:30PM, Mason Library, Room 121</t>
  </si>
  <si>
    <t>Course Description: Students will investigate both secondary and primary source material to provide an indepth analysis of one or more key issues related either to the Holocaust or to select cases of genocide. They will demonstrate the ability to think critically, and write and speak effectively. May be repeated for credit as topics change. Prerequisites: Junior or senior status as HGS major or minor, 12 or more credits in HGS, IHHGS, or IIHGS that must include IHHGS 252 and IIHGS 255, or permission of instructor.</t>
  </si>
  <si>
    <t>H. Knight</t>
  </si>
  <si>
    <t>A. Herr</t>
  </si>
  <si>
    <t>HIST-161-01 (085607) Topics in U.S. Hist I</t>
  </si>
  <si>
    <t>08/26/2014-12/11/2014 Lecture-based Learning Tuesday, Thursday 10:00AM - 11:45AM, Morrison Hall, Room 208</t>
  </si>
  <si>
    <t>Course Description: A systematic introduction to United States history before 1877, emphasizing major topics within a chronological framework. Topics vary with each instructor, but always include: Puritan and plantation colonies, formation of the United States, slavery and abolition,foreign relations and territorial expansion, the rise of mass politics, and the Civil War and Reconstruction. Not open to juniors and seniors except by permission.</t>
  </si>
  <si>
    <t>M. Crocker</t>
  </si>
  <si>
    <t>HIST-200-01 (085636) Read &amp; Write History</t>
  </si>
  <si>
    <t>08/25/2014-12/10/2014 Lecture-based Learning Monday, Wednesday 10:00AM - 11:45AM, Mason Library, Room 121</t>
  </si>
  <si>
    <t>Course Description: An introduction to various ways of reading and interpreting historical documents and to the major forms of historical writing. This course is intended to prepare students for advanced course work. History 200 must be taken prior to completing 13 credits in History.</t>
  </si>
  <si>
    <t>N. Germana</t>
  </si>
  <si>
    <t>HIST-290-01 (086506) The Silk Rd in World History</t>
  </si>
  <si>
    <t>08/25/2014-12/10/2014 Lecture-based Learning Monday, Wednesday 12:00PM - 01:45PM, Huntress - Academic, Room 002</t>
  </si>
  <si>
    <t>Course Description: Study of selected topic in History. May be repeated as topics change.</t>
  </si>
  <si>
    <t>Section Description: This course explores the history of the fabled Silk Road, fromits origins to its end in about 1450. Connecting nearly all themajor trading emporia and religious centers of Afro-Eurasia, theoverland route and its maritime counterpart comprised what manycall the First Globalization.</t>
  </si>
  <si>
    <t>R. Higgins</t>
  </si>
  <si>
    <t>HIST-332-01 (085638) Greece in Classical Age</t>
  </si>
  <si>
    <t>08/25/2014-12/10/2014 Lecture-based Learning Monday, Wednesday 10:00AM - 11:45AM, Morrison Hall, Room 207</t>
  </si>
  <si>
    <t>Course Description: The evolution of Greek classical civilization from the Mycenean origins through the Hellenistic age. The significance of the Polis is brought out by detailed examination of Athens and Sparta. Intellectual and cultural contributions of classical Greece.</t>
  </si>
  <si>
    <t>A. Wilson</t>
  </si>
  <si>
    <t>14 / 23</t>
  </si>
  <si>
    <t>HIST-390-01 (085641) Southern Amer Hist-Civil War</t>
  </si>
  <si>
    <t>08/25/2014-12/10/2014 Lecture-based Learning Monday, Wednesday 02:00PM - 03:45PM, Huntress - Academic, Room 010</t>
  </si>
  <si>
    <t>Course Description: Examines a selected subject or theme in history at an intermediate level. May be repeated as subjects/themes change.</t>
  </si>
  <si>
    <t>HIST-390-02 (086988) Poverty in 20th Century Americ</t>
  </si>
  <si>
    <t>08/26/2014-12/11/2014 Lecture-based Learning Tuesday, Thursday 02:00PM - 03:45PM, Morrison Hall, Room 207</t>
  </si>
  <si>
    <t>M. Orelup</t>
  </si>
  <si>
    <t>HIST-393-01 (087000) Topics History of Ideas-Kant's</t>
  </si>
  <si>
    <t>08/28/2014-12/11/2014 Lecture-based Learning Tuesday, Thursday 04:00PM - 05:45PM, Morrison Hall, Room 210</t>
  </si>
  <si>
    <t>Course Description: Examines a selected topic in intellectual history cultural history, or history of philosophy. Readings drawn from primary sources. May be repeated as topics change. Prereq: One course in history or permission of instructor.</t>
  </si>
  <si>
    <t>Section Description: In this class we will explore the political writings of theGerman philosopher Immanuel Kant (1724-1804), with particularemphasis on his definition of a "free being" and his place inmodern society, as well as Kant's influence on later Europeanpolitical and moral philosophy</t>
  </si>
  <si>
    <t>x-listed with PHIL-490-01</t>
  </si>
  <si>
    <t>HIST-490-02 (085655) Class Cult Early Victorian Eng</t>
  </si>
  <si>
    <t>08/25/2014-12/10/2014 Discussion-based Seminar Monday, Wednesday 02:00PM - 03:45PM, Morrison Hall, Room 207</t>
  </si>
  <si>
    <t>Course Description: Study of a selected topic in History at an advanced level. May be repeated as topics change.</t>
  </si>
  <si>
    <t>Section Description: An in-depth look at English socity &amp; culture, 1837-1860. Readings will include works by Disraeli, Dickens, and Darwin.183</t>
  </si>
  <si>
    <t>HIST-495-01 (085663) Loyalist Exp in Amer Revolutio</t>
  </si>
  <si>
    <t>08/25/2014-12/08/2014 Discussion-based Seminar Monday 06:00PM - 09:30PM, Morrison Hall, Room 101</t>
  </si>
  <si>
    <t>Course Description: Discussion of problems and issues in History. May be repeated as seminar topics change.</t>
  </si>
  <si>
    <t>Section Description: Seminar on experiences of the varied North American peoples whoopposed the American Revolution, who were often called"loyalists" or "Tories." Readings will examine the worldviewsof well-known Loyalists such as Thomas Hutchinson as well asrank and file ordinary people who were alienated byRevolutionaries. It will closely analyze slaves who sought theirfreedom with the British Empire during the war, women, andimmigrant refugees in the postwar Loyalist diaspora.</t>
  </si>
  <si>
    <t>G. Knouff</t>
  </si>
  <si>
    <t>HIST-495-02 (085677) Origins of World War I</t>
  </si>
  <si>
    <t>08/26/2014-12/09/2014 Discussion-based Seminar Tuesday 12:00PM - 03:45PM, Morrison Hall, Room 210</t>
  </si>
  <si>
    <t>Section Description: An in-depth examination of European international politics anddiplomacy from 1873 to August 1914. Emphasis will be placed onthe diplomatic crisis of July 1914 that led to the outbreak ofthe war.</t>
  </si>
  <si>
    <t>HLSC-101-01 (084790) Health and Wellness</t>
  </si>
  <si>
    <t>08/25/2014-12/10/2014 Lecture-based Learning Monday, Wednesday 08:00AM - 09:45AM, Joslin, Room 303</t>
  </si>
  <si>
    <t>Course Description: An overview using a balanced, integrated, holistic model of health and an exploration of the dimensions of wellness. Focus on self assessment, development of critical thinking and behavior change skills to facilitate personal awareness and well being.</t>
  </si>
  <si>
    <t>HLSC-101-02 (084913) Health and Wellness</t>
  </si>
  <si>
    <t>08/25/2014-12/10/2014 Lecture-based Learning Monday, Wednesday 10:00AM - 11:45AM, Joslin, Room 303</t>
  </si>
  <si>
    <t>J. Boyer</t>
  </si>
  <si>
    <t>HLSC-101-03 (084914) Health and Wellness</t>
  </si>
  <si>
    <t>08/25/2014-12/10/2014 Lecture-based Learning Monday, Wednesday 12:00PM - 01:45PM, Joslin, Room 108</t>
  </si>
  <si>
    <t>K. McLaughlin</t>
  </si>
  <si>
    <t>HLSC-101-04 (084915) Health and Wellness</t>
  </si>
  <si>
    <t>08/25/2014-12/10/2014 Lecture-based Learning Monday, Wednesday 04:00PM - 05:45PM, Joslin, Room 108</t>
  </si>
  <si>
    <t>L. Labrie</t>
  </si>
  <si>
    <t>HLSC-101-05 (084916) Health and Wellness</t>
  </si>
  <si>
    <t>08/26/2014-12/11/2014 Lecture-based Learning Tuesday, Thursday 08:00AM - 09:45AM, Joslin, Room 303</t>
  </si>
  <si>
    <t>S. Bernius Kimber</t>
  </si>
  <si>
    <t>HLSC-101-06 (084917) Health and Wellness</t>
  </si>
  <si>
    <t>08/26/2014-12/11/2014 Lecture-based Learning Tuesday, Thursday 10:00AM - 11:45AM, Joslin, Room 303</t>
  </si>
  <si>
    <t>HLSC-101-07 (084918) Health and Wellness</t>
  </si>
  <si>
    <t>08/26/2014-12/11/2014 Lecture-based Learning Tuesday, Thursday 10:00AM - 11:45AM, Joslin, Room 306</t>
  </si>
  <si>
    <t>K. Reilly</t>
  </si>
  <si>
    <t>HLSC-101-08 (084919) Health and Wellness</t>
  </si>
  <si>
    <t>08/26/2014-12/11/2014 Lecture-based Learning Tuesday, Thursday 12:00PM - 01:45PM, Joslin, Room 306</t>
  </si>
  <si>
    <t>HLSC-200-01 (084926) Alcohol &amp; Drugs Fundamentals</t>
  </si>
  <si>
    <t>08/25/2014-12/10/2014 Lecture-based Learning Monday, Wednesday 10:00AM - 11:45AM, Joslin, Room 105</t>
  </si>
  <si>
    <t>Course Description: An introduction to alcohol and other drugs and their biophysical effects across the lifespan. Topics include the history and classification of drugs, the physical, cognitive, emotional, and societal impact of psychoactive substances, levels of use, poly substance abuse, and addiction liability. Prereq: Health Majors, Substance Abuse/Addictions minors or Criminal Justice minors or by permission only.</t>
  </si>
  <si>
    <t>J. Finneran</t>
  </si>
  <si>
    <t>HLSC-200-02 (084928) Alcohol &amp; Drugs Fundamentals</t>
  </si>
  <si>
    <t>08/25/2014-12/10/2014 Lecture-based Learning Monday, Wednesday 04:00PM - 05:45PM, Rhodes Hall, Room N213</t>
  </si>
  <si>
    <t>HLSC-215-01 (084931) Nutrition Sci &amp; Application</t>
  </si>
  <si>
    <t>08/25/2014-12/12/2014 Lecture-based Learning Tuesday, Thursday 08:00AM - 09:45AM, Huntress - Academic, Room 009 08/25/2014-12/12/2014 Laboratory Tuesday 02:00PM - 03:45PM, Huntress - Academic, Room 009</t>
  </si>
  <si>
    <t>Course Description: Principles of nutrition including macro and micronutrients and their functions, DRIs, and assessment of nutritional status and dietary patterns are explored. In depth review of digestion, absorption, utilization, and function of nutrients, with emphasis on using food for disease prevention and wellness. Concepts and skills are developed through an integrated lab. Prereq: INHLSC 175, BIO 230, and Nutrition Option only.</t>
  </si>
  <si>
    <t>L. Prospert</t>
  </si>
  <si>
    <t>HLSC-216-01 (084932) Current Topics Food Cult</t>
  </si>
  <si>
    <t>08/26/2014-12/11/2014 Lecture-based Learning Tuesday, Thursday 04:00PM - 05:45PM, Joslin, Room 008</t>
  </si>
  <si>
    <t>Course Description: Introduction to the effects of economic, cultural, aesthetic, and sociopsychological factors related to food and nutrition. Analysis of contemporary issues related to food, people, and culture. Prerequisite: INHLSC 175 and Health Science majors only.</t>
  </si>
  <si>
    <t>L. Arnold</t>
  </si>
  <si>
    <t>HLSC-240-01 (084934) Microbio for Health Professnls</t>
  </si>
  <si>
    <t>08/26/2014-12/11/2014 Incorporates Lec &amp; Lab/Studio Tuesday, Thursday 10:00AM - 11:45AM, Tds Building, Room 209</t>
  </si>
  <si>
    <t>Course Description: An introduction to microbiology for health professionals. Topics include basic microscopy, microbial cell structure and function, microbial physiology and genetics, basic virology, control of microbial growth, epidemiology, immunology, and food microbiology. Lecture material will be integrated with laboratory-based experiences such as microscopy, staining, culturing and basic molecular techniques. Prerequisites: INHLSC 175, BIO 230.</t>
  </si>
  <si>
    <t>HLSC-240-02 (084935) Microbio for Health Professnls</t>
  </si>
  <si>
    <t>08/26/2014-12/11/2014 Incorporates Lec &amp; Lab/Studio Tuesday, Thursday 12:00PM - 01:45PM, Tds Building, Room 209</t>
  </si>
  <si>
    <t>0 / 22</t>
  </si>
  <si>
    <t>HLSC-285-01 (084936) Health in Society</t>
  </si>
  <si>
    <t>08/25/2014-12/10/2014 Lecture-based Learning Monday, Wednesday 08:00AM - 09:45AM, Rhodes Hall, Room S215</t>
  </si>
  <si>
    <t>Course Description: An introduction to the social, cultural, economic, environmental, and political factors that affect health. Topics of social justice and ethics will be explored. Prereq: HLSC 101, Sophomore or Junior standing only; Health Science majors, Nursing major, or PE major/Exercise Science Option only.</t>
  </si>
  <si>
    <t>R. Brown</t>
  </si>
  <si>
    <t>HLSC-285-02 (084937) Health in Society</t>
  </si>
  <si>
    <t>08/25/2014-12/10/2014 Lecture-based Learning Monday, Wednesday 12:00PM - 01:45PM, Joslin, Room 103</t>
  </si>
  <si>
    <t>M. Smith</t>
  </si>
  <si>
    <t>HLSC-285-03 (084938) Health in Society</t>
  </si>
  <si>
    <t>08/26/2014-12/11/2014 Lecture-based Learning Tuesday, Thursday 08:00AM - 09:45AM, Joslin, Room 105</t>
  </si>
  <si>
    <t>M. Droppa</t>
  </si>
  <si>
    <t>HLSC-285-04 (084939) Health in Society</t>
  </si>
  <si>
    <t>08/26/2014-12/11/2014 Lecture-based Learning Tuesday, Thursday 12:00PM - 01:45PM, Joslin, Room 108</t>
  </si>
  <si>
    <t>HLSC-285-05 (088003) Health in Society</t>
  </si>
  <si>
    <t>08/26/2014-12/11/2014 Lecture-based Learning Tuesday, Thursday 10:00AM - 11:45AM, Joslin, Room 105</t>
  </si>
  <si>
    <t>HLSC-310-01 (084940) Food Science</t>
  </si>
  <si>
    <t>08/25/2014-12/10/2014 Incorporates Lec &amp; Lab/Studio Monday, Wednesday 08:00AM - 12:00PM, Joslin, Room 008</t>
  </si>
  <si>
    <t>Course Description: Introduction to physical and chemical changes in ingredients and nutrients during food preparation and storage. Experimentation through manipulation of food variables. Development of professional skills: menu design, food preparation, recipe modification, nutrient analysis, culinary techniques and economics of nutrition management. Prereq: HLSC 215, HLSC 216, INCHEM 103.</t>
  </si>
  <si>
    <t>D. Shields</t>
  </si>
  <si>
    <t>HLSC-313-01 (084941) Food Service Management</t>
  </si>
  <si>
    <t>08/25/2014-12/12/2014 Lecture-based Learning Monday, Wednesday 04:00PM - 05:45PM, Joslin, Room 302 08/25/2014-12/12/2014 Laboratory Friday 10:00AM - 01:45PM, Joslin, Room 302</t>
  </si>
  <si>
    <t>Course Description: Theory and integrated practice in mangement of planning, directing, and coordinating foodservice systems. Topics: menu design, purchasing, inventory, food production and service, finances, personnel management, space or equipment layout and use, food safety or sanitation certification. Application of principles through service-learning field experiences. Prereq: INHLSC 175, HLSC 225.</t>
  </si>
  <si>
    <t>HLSC-318-01 (084942) Lifespan Nutrition</t>
  </si>
  <si>
    <t>08/26/2014-12/11/2014 Lecture-based Learning Tuesday, Thursday 08:00AM - 09:45AM, Joslin, Room 302</t>
  </si>
  <si>
    <t>Course Description: Comprehensive examination of nutritional requirements, physiological demands, and health concerns from preconception through late adulthood. Challenges posed by physical and psychological growth, development, and lifelong wellness are discussed. Nutrition assessment, intervention, and evaluation of individuals, groups, and communities are addressed. Integrated application of skills through community based observations. Prerequisites: HLSC 215.</t>
  </si>
  <si>
    <t>P. Smith</t>
  </si>
  <si>
    <t>HLSC-325-01 (084947) Community Health</t>
  </si>
  <si>
    <t>08/26/2014-12/11/2014 Community-based Learning Tuesday, Thursday 10:00AM - 11:45AM, Joslin, Room 103</t>
  </si>
  <si>
    <t>Course Description: Utilize community based models and theories to identify strengths and problems to mobilize resources and achieve health goals. Public health, health communication, field work tools, coalition building, cross-cultural competency skills, and evaluation of community organizing processes are explored using an interdisciplinary approach. Prereq: HLSC-285.</t>
  </si>
  <si>
    <t>HLSC-330-01 (084948) Health Psychology</t>
  </si>
  <si>
    <t>08/25/2014-12/10/2014 Lecture-based Learning Monday, Wednesday 12:00PM - 01:45PM, Joslin, Room 105</t>
  </si>
  <si>
    <t>Course Description: A biopsychosocial examination of the factors underlying health and disease. Students explore these factors in relation to health promotion, health compromising and enhancing behaviors, stress management, coping strategies, use of health services, addictive behaviors, pain mangement, and coping with disease. Prerequisites: HLSC 285,HLSC Major or PE major Exercise Option, or permission of instructor.</t>
  </si>
  <si>
    <t>HLSC-360-01 (084953) Physical Activity &amp; Health</t>
  </si>
  <si>
    <t>09/08/2014-12/10/2014 Lecture-based Learning Monday, Wednesday 08:00AM - 09:45AM, Joslin, Room 105</t>
  </si>
  <si>
    <t>Course Description: Essential role of physical activity in promoting and maintaining health based on current exercise physiology research. Create and apply physical activity programs for apparently healty populations and those with common chronic conditions. Students will design, implement, and evaluate a physical activity program. Prereq: INHLSC 175, BIO 230 and Bio 232.</t>
  </si>
  <si>
    <t>HLSC-380-01 (084954) Addiction &amp; Compulsive Behvs</t>
  </si>
  <si>
    <t>08/26/2014-12/11/2014 Lecture-based Learning Tuesday, Thursday 10:00AM - 11:45AM, Joslin, Room 302</t>
  </si>
  <si>
    <t>Course Description: The analysis of drug use, abuse, dependence and other compulsive behaviors through theoretical perspectives and models including the Public Health model, family systems, and sociocultural and psychological perspectives. Drug research and evidence based practices are examined. Prerequisites: Junior standing or above. Health Science majors or Substance Abuse/Addictions minors only or permission of instructor.</t>
  </si>
  <si>
    <t>HLSC-380-02 (084955) Addiction &amp; Compulsive Behvs</t>
  </si>
  <si>
    <t>08/26/2014-12/11/2014 Lecture-based Learning Tuesday, Thursday 12:00PM - 01:45PM, Joslin, Room 103</t>
  </si>
  <si>
    <t>HLSC-382-01 (084956) Addiction Cnslng &amp; Case Mgt</t>
  </si>
  <si>
    <t>08/25/2014-12/08/2014 Lecture-based Learning Monday 06:00PM - 09:30PM, Rhodes Hall, Room N213</t>
  </si>
  <si>
    <t>Course Description: Overview of addiction counseling and case management service coordination. Students integrate knowledge from both research and practice to develop professional helping relationships with individuals, groups and families dealing with chemical abuse and dependency. Prereq: HLSC 200 and HLSC 380.</t>
  </si>
  <si>
    <t>M. Langill-Chickering</t>
  </si>
  <si>
    <t>HLSC-382-02 (084957) Addiction Cnslng &amp; Case Mgt</t>
  </si>
  <si>
    <t>09/03/2014-12/10/2014 Lecture-based Learning Wednesday 06:00PM - 09:30PM, Joslin, Room 103</t>
  </si>
  <si>
    <t>K. Robertson</t>
  </si>
  <si>
    <t>HLSC-385-01 (084965) Behavior Change</t>
  </si>
  <si>
    <t>08/25/2014-12/10/2014 Service with Community Agency Monday, Wednesday 10:00AM - 11:45AM, Joslin, Room 302</t>
  </si>
  <si>
    <t>Course Description: Expands on knowledge and skills of the behavioral change process. Students analyze and apply behavior or education theories appropriate for diverse population groups. Interviewing, assessment, and motivation skills are enhanced. Students develop and implement a behavioral change based project for a community audience. Prerequisites: IHCOMM 171, HLSC 285, HLSC 380 and one from the following: HLSC 200, HLSC 318, ISPSYC 312.</t>
  </si>
  <si>
    <t>K. Kalich</t>
  </si>
  <si>
    <t>HLSC-385-02 (084966) Behavior Change</t>
  </si>
  <si>
    <t>08/27/2014-12/10/2014 Service with Community Agency Monday, Wednesday 02:00PM - 03:45PM, Joslin, Room 008</t>
  </si>
  <si>
    <t>HLSC-415-01 (084968) Nutritional Biochemistry</t>
  </si>
  <si>
    <t>08/25/2014-12/12/2014 Lecture-based Learning Tuesday, Thursday 02:00PM - 03:45PM, Joslin, Room 108 08/25/2014-12/12/2014 Laboratory Friday 08:00AM - 09:45AM, Joslin, Room 108</t>
  </si>
  <si>
    <t>Course Description: In depth analysis of digestion, absorption, transport and intermediary nutrient metabolism. Review and analysis of research methodologies. Integrated lab to develop skills in critiquing current literature while researching, designing, and delivering a professsional seminar on a micronutrient. Prereq: HLSC 215, HLSC 240, CHEM 220</t>
  </si>
  <si>
    <t>R. Dunn</t>
  </si>
  <si>
    <t>HLSC-473-01 (084970) Practicum: Nutrition</t>
  </si>
  <si>
    <t>08/27/2014-12/12/2014 Field-based Experience Wednesday, Friday 12:00PM - 01:45PM, Joslin, Room 104</t>
  </si>
  <si>
    <t>Course Description: Supervised field experience in community, clinical or foodservice management environments providing nutrition, health and/or wellness practice opportunities for the advanced student. Hands on experience aimed at developing critical professional skills in the application of theory to practice. Prereq: HLSC 313, HLSC 318, HLSC 385.</t>
  </si>
  <si>
    <t>0 / 10</t>
  </si>
  <si>
    <t>HLSC-485-01 (084971) Health Promotion Practice</t>
  </si>
  <si>
    <t>08/26/2014-12/11/2014 Guided Inquiry Tuesday, Thursday 12:00PM - 01:45PM, Joslin, Room 302</t>
  </si>
  <si>
    <t>Course Description: Development of planning, implementation, evaluation, and management skills to effectively deliver health promotion programming. Application of theory to practice, including community based assessment, risk management, financial planning, quality assurance, marketing, and personnel management. Prerequisite: HLSC 385.</t>
  </si>
  <si>
    <t>C. Burke</t>
  </si>
  <si>
    <t>HLSC-489-01 (085102) Drug Abuse Prevention</t>
  </si>
  <si>
    <t>08/27/2014-12/10/2014 Lecture-based Learning Wednesday 06:00PM - 09:30PM, Joslin, Room 105</t>
  </si>
  <si>
    <t>Course Description: Current topics in chemical dependency prevention, including the examination of theories and methods in alcohol and other drug prevention. Application and evaluation of contemporary techniques, models, and methods. Prereq: HLSC 380.</t>
  </si>
  <si>
    <t>L. Hennig</t>
  </si>
  <si>
    <t>HLSC-494-01 (084973) Health Science Capstone</t>
  </si>
  <si>
    <t>08/25/2014-12/10/2014 Involves Research Activities Monday, Wednesday 04:00PM - 05:45PM, Joslin, Room 103</t>
  </si>
  <si>
    <t>Course Description: This senior level class is designed to integrate, examine, and enhance the knowledge, skills, and attitudes learned throughout the Health Science major. It provides academic and professional development activities including the completion of a senior portfolio. Prerequisites: HLSC 385, Health Science major with senior standing or permission of instructor.</t>
  </si>
  <si>
    <t>HNRS-301-01 (086196) Global Engagement: India</t>
  </si>
  <si>
    <t>08/26/2014-12/11/2014 Discussion-based Seminar Tuesday, Thursday 02:00PM - 03:45PM, Joslin, Room 105</t>
  </si>
  <si>
    <t>Course Description: Intensive interdisciplinary immersion in a cultural experience outside the U.S. Through chort-based research and learning, students reflect on their roles and responsibilities as global citizens. Readings, discussions, and on-site projects analyze artistic, social, political and/or environmental issues facing their host country. Must be completed before Fall of senior year. Enrollment limited to 12. Prereq: Admission to the College Honors Program or permission of instructor.</t>
  </si>
  <si>
    <t>HNRSA-290-01 (086189) Telling True Stories</t>
  </si>
  <si>
    <t>08/29/2014-12/12/2014 Discussion-based Seminar Wednesday, Friday 10:00AM - 11:45AM, Science Center, Room 201</t>
  </si>
  <si>
    <t>Course Description: Honors courses in the arts will present content- specific titles and descriptions when they are approved by the Honors Program Advisory Council. They will meet Integrative Studies Program Outcomes and Honors Program outcomes appropriate to the course. Prereq: Admission to the College Honors Program and ITW 101 or HNRSTW 101.</t>
  </si>
  <si>
    <t>Section Description: An introduction to writing and creating multimedia creativenonfiction, including literary journalism, weblog, memoir, flashnonfiction, radio essay, graphic novel, and photoessay. Studentswill create a portfolio of their best pieces.</t>
  </si>
  <si>
    <t>K. Sandy</t>
  </si>
  <si>
    <t>HNRSI-401-01 (086197) Interdisciplinary Sr Sem</t>
  </si>
  <si>
    <t>08/25/2014-12/08/2014 Discussion-based Seminar Monday 06:00PM - 09:30PM, Morrison Hall, Room 208</t>
  </si>
  <si>
    <t>Course Description: This course selects a specific cultural, aesthetic, scientific, historic, social, or political problem, issue or question. Students bring together the resources of multiple disciplines, augmented by appropriate materials, methods, or theories, to address the course topic. Discussion-based seminar or small-group format; requires significant scholarly research project or other appropriate artifact. Prereq: 24 credits in ISP, including ITW-101 or HNRSTW-101 and IQL-101 and Admission to College Honors Program.</t>
  </si>
  <si>
    <t>L. Fleischer</t>
  </si>
  <si>
    <t>HNRSI-401-02 (086199) Interdisciplinary Sr Sem</t>
  </si>
  <si>
    <t>08/28/2014-12/11/2014 Discussion-based Seminar Thursday 04:00PM - 07:30PM, Joslin, Room 306</t>
  </si>
  <si>
    <t>HNRSS-290-01 (086188) Political Economy/Inequality</t>
  </si>
  <si>
    <t>08/26/2014-12/11/2014 Discussion-based Seminar Tuesday, Thursday 04:00PM - 05:45PM, Morrison Hall, Room 208</t>
  </si>
  <si>
    <t>Course Description: Honors courses in the social sciences will present content-specific titles and descriptions when they are approved by the Honors Program Advisory Council. They will meet Integrative Studies Program Outcomes and Honors Program outcomes appropriate to the course. Prereq: Admission to the College Honors Program and ITW-101 or HNRSTW-101.</t>
  </si>
  <si>
    <t>Section Description: We start the semester exploring variousdimensions of rising economic inequality in the U.S. and thenexamine a range of possible explanations for this trend. Alongthe way we critically evaluate the claim that economicinequality has become a problem that merits intervention andinvestigate the public policy implications.</t>
  </si>
  <si>
    <t>HNRSTW-101-01 (086225) The Culture of Connection</t>
  </si>
  <si>
    <t>08/26/2014-12/11/2014 Discussion-based Seminar Tuesday, Thursday 10:00AM - 11:45AM, Huntress - Academic, Room 010</t>
  </si>
  <si>
    <t>Course Description: This Honors course introduces students to skills and ways of thinking essential to intellectual inquiry. Students will pose a creative and complex question; investigate it with critical analyses of reading, research, and data; and use appropriate research techniques and documentation to produce a substantial writing project. Prereq: Admission to the College Honors Program.</t>
  </si>
  <si>
    <t>P. Benay</t>
  </si>
  <si>
    <t>IAART-100-01 (085172) Foundations of Design</t>
  </si>
  <si>
    <t>08/25/2014-12/10/2014 Studio:Hands-on Learning Monday, Wednesday 08:00AM - 10:45AM, Redfern Arts Center, Room 302</t>
  </si>
  <si>
    <t>Course Description: Study of primary visual design through series of lectures and projects that explore two and three dimensional design, and the language of color. Emphasis is on the interaction of these elements in relation to composition and the development of visual literacy. Not open to students who have completed ART 101.</t>
  </si>
  <si>
    <t>IAART-100-02 (085188) Foundations of Design</t>
  </si>
  <si>
    <t>08/25/2014-12/10/2014 Studio:Hands-on Learning Monday, Wednesday 11:00AM - 01:45PM, Redfern Arts Center, Room 302</t>
  </si>
  <si>
    <t>A. Shelton</t>
  </si>
  <si>
    <t>IAART-100-03 (085190) Foundations of Design</t>
  </si>
  <si>
    <t>08/26/2014-12/11/2014 Studio:Hands-on Learning Tuesday, Thursday 06:00PM - 08:45PM, Redfern Arts Center, Room 302</t>
  </si>
  <si>
    <t>S. Nichols</t>
  </si>
  <si>
    <t>IAART-100-04 (085191) Foundations of Design</t>
  </si>
  <si>
    <t>08/25/2014-12/10/2014 Studio:Hands-on Learning Monday, Wednesday 02:00PM - 04:45PM, Redfern Arts Center, Room 302</t>
  </si>
  <si>
    <t>R. Carlson</t>
  </si>
  <si>
    <t>IAART-100-05 (085194) Foundations of Design</t>
  </si>
  <si>
    <t>08/25/2014-12/10/2014 Studio:Hands-on Learning Monday, Wednesday 06:00PM - 08:45PM, Redfern Arts Center, Room 302</t>
  </si>
  <si>
    <t>IAART-100-06 (085199) Foundations of Design</t>
  </si>
  <si>
    <t>08/26/2014-12/11/2014 Studio:Hands-on Learning Tuesday, Thursday 02:00PM - 04:45PM, Redfern Arts Center, Room 302</t>
  </si>
  <si>
    <t>IAART-103-01 (085200) 3-D Design</t>
  </si>
  <si>
    <t>08/26/2014-12/11/2014 Studio:Hands-on Learning Tuesday, Thursday 08:00AM - 10:45AM, Tds Building, Room 203</t>
  </si>
  <si>
    <t>Course Description: A comprehensive exploration of the properties of natural and human-made volumes and spaces. Projects involve sculptural objects, and architectural and environmental design. Studio projects are completed outside of class.</t>
  </si>
  <si>
    <t>0 / 19</t>
  </si>
  <si>
    <t>IAART-103-02 (085203) 3-D Design</t>
  </si>
  <si>
    <t>08/26/2014-12/11/2014 Studio:Hands-on Learning Tuesday, Thursday 12:00PM - 02:45PM, Tds Building, Room 203</t>
  </si>
  <si>
    <t>IAART-110-01 (085138) Introduction to Art History</t>
  </si>
  <si>
    <t>08/25/2014-12/10/2014 Lecture-based Learning Monday, Wednesday 10:00AM - 11:45AM, Redfern Arts Center, Room PUT</t>
  </si>
  <si>
    <t>Course Description: General survey of the history of art and architecture from the ancient to modern periods. The course will explore the roles of the artist, art patron, and viewer in society, and feature in-depth analysis and contextual interpretation of works from a select number of world cultures, regions, and stylistic traditions.</t>
  </si>
  <si>
    <t>IAART-110-02 (085139) Introduction to Art History</t>
  </si>
  <si>
    <t>08/25/2014-12/10/2014 Lecture-based Learning Monday, Wednesday 02:00PM - 03:45PM, Redfern Arts Center, Room PUT</t>
  </si>
  <si>
    <t>IAART-110-03 (085140) Introduction to Art History</t>
  </si>
  <si>
    <t>08/26/2014-12/11/2014 Lecture-based Learning Tuesday, Thursday 08:00AM - 09:45AM, Redfern Arts Center, Room PUT</t>
  </si>
  <si>
    <t>IAART-110-04 (085141) Introduction to Art History</t>
  </si>
  <si>
    <t>08/26/2014-12/11/2014 Lecture-based Learning Tuesday, Thursday 02:00PM - 03:45PM, Redfern Arts Center, Room PUT</t>
  </si>
  <si>
    <t>IAART-120-01 (085206) Drawing I</t>
  </si>
  <si>
    <t>08/26/2014-12/11/2014 Studio:Hands-on Learning Tuesday, Thursday 11:00AM - 01:45PM, Redfern Arts Center, Room 307</t>
  </si>
  <si>
    <t>Course Description: The practice of representational drawing emphasizing linear and form description with drawing media. Develops skills for all students, including Art majors. Not open to students who have completed ART 125. May be repeated for credit with permission of instructor.</t>
  </si>
  <si>
    <t>M. Fletcher</t>
  </si>
  <si>
    <t>IAART-120-02 (085207) Drawing I</t>
  </si>
  <si>
    <t>08/25/2014-12/10/2014 Studio:Hands-on Learning Monday, Wednesday 02:00PM - 04:45PM, Redfern Arts Center, Room 307</t>
  </si>
  <si>
    <t>IAART-120-03 (085208) Drawing I</t>
  </si>
  <si>
    <t>08/26/2014-12/11/2014 Studio:Hands-on Learning Tuesday, Thursday 02:00PM - 04:45PM, Redfern Arts Center, Room 307</t>
  </si>
  <si>
    <t>M. Crawford</t>
  </si>
  <si>
    <t>IAART-120-04 (085210) Drawing I</t>
  </si>
  <si>
    <t>08/26/2014-12/11/2014 Studio:Hands-on Learning Tuesday, Thursday 06:00PM - 08:45PM, Redfern Arts Center, Room 307</t>
  </si>
  <si>
    <t>IAART-120-05 (088158) Drawing I</t>
  </si>
  <si>
    <t>08/25/2014-12/10/2014 Studio:Hands-on Learning Monday, Wednesday 08:00AM - 10:45AM, Redfern Arts Center, Room 307</t>
  </si>
  <si>
    <t>IAART-207-01 (085212) Ceramics &amp; Culture</t>
  </si>
  <si>
    <t>08/26/2014-12/11/2014 Studio:Hands-on Learning Tuesday, Thursday 11:00AM - 01:45PM, Whitcomb Garage, Room BLDG</t>
  </si>
  <si>
    <t>Course Description: Through projects, demonstrations, and visual media (slides, videos, etc.), students will investigate differing methods of working with clay such as hand-building, wheel-throwing, and surface techniques. Students will research ceramic art in its global socio-historical contexts. For non-Art majors only.</t>
  </si>
  <si>
    <t>IAENG-202-01 (086295) Creative Nonfiction Writing</t>
  </si>
  <si>
    <t>08/26/2014-12/11/2014 Lecture-based Learning Tuesday, Thursday 02:00PM - 03:45PM, Morrison Hall, Room 204</t>
  </si>
  <si>
    <t>Course Description: Introduction to the basic strategies and techniques of writing creative nonfiction. Extensive writing and reading of creative nonfiction will be discussed in class. Opportunity to develop creative and critical writing skills through assignments and independent work. Prerequisite: ITW-101.</t>
  </si>
  <si>
    <t>K. Fagley</t>
  </si>
  <si>
    <t>IAENG-204-01 (085530) Creative Writing</t>
  </si>
  <si>
    <t>08/25/2014-12/10/2014 Lecture-based Learning Monday, Wednesday 02:00PM - 03:45PM, Morrison Hall, Room 205</t>
  </si>
  <si>
    <t>Course Description: Introduction to the basic strategies and techniques of writing fiction and verse. Assigned exercises, accompanied by readings, discussed in class. Opportunity to develop creative and critical skills through assignments and independent work. Prereq: ITW 101</t>
  </si>
  <si>
    <t>IAENG-204-02 (085531) Creative Writing</t>
  </si>
  <si>
    <t>08/26/2014-12/11/2014 Lecture-based Learning Tuesday, Thursday 10:00AM - 11:45AM, Morrison Hall, Room 205</t>
  </si>
  <si>
    <t>A. Fogel</t>
  </si>
  <si>
    <t>IAFILM-150-01 (085288) Intro Digital Video Production</t>
  </si>
  <si>
    <t>08/26/2014-12/09/2014 Studio:Hands-on Learning Tuesday 06:00PM - 09:30PM, Media Arts Center, Room 138</t>
  </si>
  <si>
    <t>Course Description: This course provides an introduction to basic filmmaking technique, aesthetics, and skills in digital media management through production of digital video projects. Students gain an understanding of the art of narrative filmmaking through emphasis on story development, cinematography, editing, directing and sound design. Course participation demands outside class production time.</t>
  </si>
  <si>
    <t>IAFILM-150-02 (085289) Intro Digital Video Production</t>
  </si>
  <si>
    <t>08/28/2014-12/11/2014 Studio:Hands-on Learning Thursday 10:00AM - 01:30PM, Media Arts Center, Room 144</t>
  </si>
  <si>
    <t>IAFILM-330-01 (085291) Screenwriting</t>
  </si>
  <si>
    <t>08/27/2014-12/10/2014 Studio:Hands-on Learning Wednesday 10:00AM - 01:30PM, Parker Hall, Room 113</t>
  </si>
  <si>
    <t>Course Description: This course introduces students to the fundamentals of writing a feature length film narrative in a proper screenplay form. Class is conducted as a series of workshops in which students study several different types of screenplays, and then do a series of projects that prepares students to write original scripts. Prereqs: 24 credits in ISP courses including ITW-101 and IQL-101.</t>
  </si>
  <si>
    <t>D. Gonthier</t>
  </si>
  <si>
    <t>IAMU-103-01 (087126) Fundamental Music Skills</t>
  </si>
  <si>
    <t>08/26/2014-12/11/2014 Lecture-based Learning Tuesday, Thursday 12:00PM - 01:45PM, Redfern Arts Center, Room 120</t>
  </si>
  <si>
    <t>Course Description: Study of concepts, skills, and techniques necessary to read and understand music. An introduction to intervals, scales, key signatures, triads, and solfege. Not available for credit toward a Music Major or Minor.</t>
  </si>
  <si>
    <t>E. Ginsberg</t>
  </si>
  <si>
    <t>IAMU-103-02 (087130) Fundamental Music Skills</t>
  </si>
  <si>
    <t>08/25/2014-12/10/2014 Lecture-based Learning Monday, Wednesday 12:00PM - 01:45PM, Redfern Arts Center, Room 120</t>
  </si>
  <si>
    <t>J. Sharrock</t>
  </si>
  <si>
    <t>IAMU-104-01 (085542) Listening to Music</t>
  </si>
  <si>
    <t>08/26/2014-12/11/2014 Lecture-based Learning Tuesday, Thursday 12:00PM - 01:45PM, Redfern Arts Center, Room 118</t>
  </si>
  <si>
    <t>Course Description: Analytical and critical listening to music of various historical periods. Primary attention is given to music of European-American classical tradition as well as popular music styles. Not available for credit toward a Music major or minor.</t>
  </si>
  <si>
    <t>M. Lehninger</t>
  </si>
  <si>
    <t>IAMU-112-01 (085545) Latin Amer Music Survey</t>
  </si>
  <si>
    <t>08/28/2014-12/11/2014 Incorporates Lec &amp; Lab/Studio Thursday 06:00PM - 09:30PM, Redfern Arts Center, Room 112</t>
  </si>
  <si>
    <t>Course Description: A cultural, social, and historical survey of Latin American folk and art music which emphasizes African, European, and Amerindian roots of representative regional and national styles. Students learn through readings, lectures, films, listening, and performance on indigenous instruments.</t>
  </si>
  <si>
    <t>J. Lezcano</t>
  </si>
  <si>
    <t>23 / 33</t>
  </si>
  <si>
    <t>IAMU-114-01 (085546) Music Cultures of World</t>
  </si>
  <si>
    <t>08/26/2014-12/11/2014 Incorporates Lec &amp; Lab/Studio Tuesday, Thursday 10:00AM - 11:45AM, Redfern Arts Center, Room 101</t>
  </si>
  <si>
    <t>Course Description: A study of selected folkloric, popular and non- western art music traditions and their historical, social and cultural contexts.</t>
  </si>
  <si>
    <t>J. Gerstin</t>
  </si>
  <si>
    <t>IAMU-114-02 (085547) Music Cultures of World</t>
  </si>
  <si>
    <t>08/26/2014-12/11/2014 Incorporates Lec &amp; Lab/Studio Tuesday, Thursday 08:00AM - 09:45AM, Redfern Arts Center, Room 118</t>
  </si>
  <si>
    <t>M. Leese</t>
  </si>
  <si>
    <t>IAMU-115-01 (085548) Women in Music</t>
  </si>
  <si>
    <t>08/26/2014-12/09/2014 Lecture-based Learning Tuesday 04:00PM - 07:30PM, Redfern Arts Center, Room 118</t>
  </si>
  <si>
    <t>Course Description: The study of recurring issues concerning women composers, teachers, performers and patrons, in both historical and contemporary cultures.</t>
  </si>
  <si>
    <t>V. Eskin</t>
  </si>
  <si>
    <t>IAMU-216-01 (085550) History of Rock &amp; Roll</t>
  </si>
  <si>
    <t>08/25/2014-12/10/2014 Blended - Partially On-Line Monday, Wednesday 04:00PM - 05:45PM, Redfern Arts Center, Room 112</t>
  </si>
  <si>
    <t>Course Description: Study of the growth and diffusion of popular music and its surrounding culture in the '50s and '60s, including concurrent historical events and movements, as well as trends in other arts.</t>
  </si>
  <si>
    <t>T. Mann</t>
  </si>
  <si>
    <t>IAMU-218-01 (085628) The History of Jazz</t>
  </si>
  <si>
    <t>08/25/2014-12/10/2014 Lecture-based Learning Monday, Wednesday 10:00AM - 11:45AM, Redfern Arts Center, Room 101</t>
  </si>
  <si>
    <t>Course Description: Jazz from its origins through modern developments. Ethnic backgrounds, contributing factors, style characteristics, and interrelationships, literature, and performers.</t>
  </si>
  <si>
    <t>D. Baldini</t>
  </si>
  <si>
    <t>IAMU-242-01 (085629) Listening to America</t>
  </si>
  <si>
    <t>08/25/2014-12/10/2014 Lecture-based Learning Monday, Wednesday 10:00AM - 11:45AM, Redfern Arts Center, Room 118</t>
  </si>
  <si>
    <t>Course Description: This course examines the history of music in the United States, with an emphasis on twentieth century music. Students will study traditional, popular, and classical music from historical and social perspectives. Prereq: ITW 101.</t>
  </si>
  <si>
    <t>IAMU-330-01 (085630) Music Africa &amp; Diaspora</t>
  </si>
  <si>
    <t>08/26/2014-12/11/2014 Lecture-based Learning Tuesday, Thursday 02:00PM - 03:45PM, Redfern Arts Center, Room 112</t>
  </si>
  <si>
    <t>Course Description: Connecting the music of Africa and the Americas, this course looks at traditional African music; contemporary African popular styles such as soukous, highlife, afrobeat, and mbaqanga; music from Cuba, Haiti, Brazil, Martinique; and African American styles from early folk music to gospel, blues, R&amp;B and funk. Prerequisite: 24 credits in ISP, including ITW 101 and IQL 101.</t>
  </si>
  <si>
    <t>0 / 43</t>
  </si>
  <si>
    <t>IAMU-407-01 (085631) Teaching Music to Children</t>
  </si>
  <si>
    <t>08/26/2014-12/09/2014 Lecture-based Learning Tuesday 04:00PM - 07:30PM, Redfern Arts Center, Room 120</t>
  </si>
  <si>
    <t>Course Description: This course will address the influence of music on children from a variety of perspectives in both music and education. Students will develop skills in singing, listening, creating, playing classroom instruments, and leading music activities. Prerequisite: 24 credits in ISP including ITW-101 and IQL-101.</t>
  </si>
  <si>
    <t>D. Dearth</t>
  </si>
  <si>
    <t>IAMU-407-02 (085632) Teaching Music to Children</t>
  </si>
  <si>
    <t>08/27/2014-12/10/2014 Lecture-based Learning Wednesday 06:00PM - 09:30PM, Redfern Arts Center, Room 120</t>
  </si>
  <si>
    <t>D. Rainey</t>
  </si>
  <si>
    <t>IAMU-417-01 (085633) Avant Rock</t>
  </si>
  <si>
    <t>08/25/2014-12/10/2014 Blended - Partially On-Line Monday, Wednesday 06:00PM - 07:45PM, Redfern Arts Center, Room 118</t>
  </si>
  <si>
    <t>Course Description: Presented in a seminar format, this course involves a study of how experimentalism and the avant-garde developed in the context of rock music. Prereq: 24 credits in ISP, including ITW 101 and IQL 101.</t>
  </si>
  <si>
    <t>IATAD-100-01 (085376) Theatre: Art of Imagination</t>
  </si>
  <si>
    <t>08/25/2014-12/10/2014 Incorporates Lec &amp; Lab/Studio Monday, Wednesday 08:00AM - 09:45AM, Redfern Arts Center, Room WRIG</t>
  </si>
  <si>
    <t>Course Description: We humans have an elemental need for make believe. This course explores the use of imagination in the creation of theatrical events using hands on creative projects and traditional lecture/discussion. Topics include historical and global perspectives, acting, designing, directing, and playwriting. Attendence at specific Refern Arts Center productions is mandatory.</t>
  </si>
  <si>
    <t>D. Wilcox</t>
  </si>
  <si>
    <t>IATAD-100-02 (085395) Theatre: Art of Imagination</t>
  </si>
  <si>
    <t>08/26/2014-12/11/2014 Incorporates Lec &amp; Lab/Studio Tuesday, Thursday 12:00PM - 01:45PM, Redfern Arts Center, Room WRIG</t>
  </si>
  <si>
    <t>D. Patterson</t>
  </si>
  <si>
    <t>0 / 31</t>
  </si>
  <si>
    <t>IATAD-102-01 (085397) Acting: Id &amp; Creative Process</t>
  </si>
  <si>
    <t>08/26/2014-12/11/2014 Lecture-based Learning Tuesday, Thursday 08:00AM - 09:45AM, Redfern Arts Center, Room WRIG</t>
  </si>
  <si>
    <t>Course Description: This experiential course explores the fundamentals of the art and craft of acting. Our work will include play and performance analysis, class exercises, and collaborative projects.</t>
  </si>
  <si>
    <t>IATAD-102-02 (085398) Acting: Id &amp; Creative Process</t>
  </si>
  <si>
    <t>08/25/2014-12/10/2014 Lecture-based Learning Monday, Wednesday 02:00PM - 03:45PM, Redfern Arts Center, Room WRIG</t>
  </si>
  <si>
    <t>T. L'Ecuyer</t>
  </si>
  <si>
    <t>IATAD-102-03 (085399) Acting: Id &amp; Creative Process</t>
  </si>
  <si>
    <t>08/25/2014-12/10/2014 Lecture-based Learning Monday, Wednesday 04:00PM - 05:45PM, Redfern Arts Center, Room WRIG</t>
  </si>
  <si>
    <t>K. Dupuis</t>
  </si>
  <si>
    <t>IATAD-102-04 (085400) Acting: Id &amp; Creative Process</t>
  </si>
  <si>
    <t>08/26/2014-12/11/2014 Lecture-based Learning Tuesday, Thursday 04:00PM - 05:45PM, Redfern Arts Center, Room WRIG</t>
  </si>
  <si>
    <t>IATAD-113-01 (085421) Dance As a Way of Knowing</t>
  </si>
  <si>
    <t>08/26/2014-12/11/2014 Studio:Hands-on Learning Tuesday, Thursday 10:00AM - 11:45AM, Student Center, Room MBR</t>
  </si>
  <si>
    <t>Course Description: This experiemental dance course addresses issues of identity, culture, and ethics through personal movement exploration and analysis of master works from turning points in modern dance history. Includes dance technique, composition, and research methods from the field of performance studies.</t>
  </si>
  <si>
    <t>M. Murdock</t>
  </si>
  <si>
    <t>IATAD-399-01 (085469) Arts Management</t>
  </si>
  <si>
    <t>08/26/2014-12/11/2014 Lecture-based Learning Tuesday, Thursday 04:00PM - 05:45PM, Redfern Arts Center, Room 232</t>
  </si>
  <si>
    <t>Section Description: This course will introduce students to the uniquecharacteristics and the practical skills required for thesuccessful management of arts organizations. Combining projectstailored to individual students' interests, case studies, anddiscussion, this course aims to introduce management students todifferent employment opportunities, arts students to howcompanies in their fields of study are organized and run, andany students to the importance of arts organizations (bothculturally and economically) to their communities.</t>
  </si>
  <si>
    <t>K. Stevens</t>
  </si>
  <si>
    <t>13 / 31</t>
  </si>
  <si>
    <t>IATAD-399-02 (085471) Improvisation</t>
  </si>
  <si>
    <t>08/25/2014-12/10/2014 Lecture-based Learning Monday, Wednesday 12:00PM - 01:45PM, Redfern Arts Center, Room WRIG</t>
  </si>
  <si>
    <t>Section Description: Improvisation is a technique of spontaneous story-telling. Itcan be comedic or serious in nature. It is used in theatre andfilm to develop characters and scripts. It is also often used asan educational tool and a business device to developcommunication skills, creative thinking and team-work. Thiscourse is for both beginners and experienced students.</t>
  </si>
  <si>
    <t>IHAMST-140-01 (088168) The Folk Music Revival</t>
  </si>
  <si>
    <t>08/26/2014-12/11/2014 Lecture-based Learning Tuesday, Thursday 12:00PM - 01:45PM, Parker Hall, Room 211</t>
  </si>
  <si>
    <t>Course Description: Explores historical and contemporary issues from American culture(s). Topics may include nationhood, identity and cultural production.</t>
  </si>
  <si>
    <t>Section Description: Interpreting American Culture: The Folk Music Revival An interdisciplinary exploration of the folk music revival ofthe1960s, its roots in the decades that preceded it, and itslegacy. We will consider the many cultural, historical,political, andmusical influences that culminated in andcharacterized, the folk revival; the emergence of folk musicinto the mainstream of popular culture; and the significance ofthe folk revival in the context of the 1960s and Americanculture. We will read about,listen to, view films/videosconcerning, the music and achievements of such individuals andgroups as Pete Seeger, Woody Guthrie,Leadbelly, the AlmanacSingers, the Weavers, Odetta,Bob Dylan, Joan Baez, Judy Collins,Peter/Paul/&amp; Mary, Phil Ochs and Joni Mitchell. We willconsider other musical figures/groups/singer songwriters,events, and developments associated with the folk and folk-rockscene.</t>
  </si>
  <si>
    <t>R. Lebeaux</t>
  </si>
  <si>
    <t>IHAMST-140-03 (085937) What Is American Studies?</t>
  </si>
  <si>
    <t>08/25/2014-12/10/2014 Lecture-based Learning Monday, Wednesday 12:00PM - 01:45PM, Huntress - Academic, Room 010</t>
  </si>
  <si>
    <t>P. Pedroza</t>
  </si>
  <si>
    <t>IHAMST-248-01 (085941) Cultures No Plains Indians</t>
  </si>
  <si>
    <t>08/25/2014-12/10/2014 Lecture-based Learning Monday, Wednesday 12:00PM - 01:45PM, Morrison Hall, Room 206</t>
  </si>
  <si>
    <t>Course Description: An introduction to American Indian studies through the perspectives of Northern Plains Indians, focusing on Plains Indians' literature, music, art, Indian law, history, and philosophy. Prereq: ITW 101.</t>
  </si>
  <si>
    <t>IHAMST-399-01 (086497) Bob Dylan In/And the 1960S</t>
  </si>
  <si>
    <t>08/26/2014-12/11/2014 Lecture-based Learning Tuesday, Thursday 02:00PM - 03:45PM, Parker Hall, Room 211</t>
  </si>
  <si>
    <t>Section Description: As has been highlighted by Martin Scorsese's documentary film,No Direction Home, and by the publication and success of Dylan'sautobiographical Chronicles, Bob Dylan is a figure of ongoingand lasting cultural significance. This course will explore thelife, career, music, and achievements of Bob Dylan (and thecontroversies associated with Dylan) in the context of 1960sAmerica. Some attention will also be given to (and opportunitiesfor study will also be provided for) other singer-songwritersand performers connected to Dylan and Dylan's post-1960s careerand music. Possible texts for the course include MichaelMarqusee's Wicked Messenger: Bob Dylan and the 1960s, AndyGill's Bob Dylan: the Stories Behind the Songs, 1962-1969, andBob Dylan's Chronicles. Other crucial "texts" will includesongs/CDs/albums/performances by Dylan (and other relatedsinger-songwriters and performers) and pertinent films andvideos, including Pennebaker's Don't Look Back and Scorsese's NoDirection Home. Prerequisites: 24 ISP credits, including ITW andIQL.</t>
  </si>
  <si>
    <t>IHCOMM-171-01 (085205) Public Speaking</t>
  </si>
  <si>
    <t>08/25/2014-12/10/2014 Incorporates Lec &amp; Lab/Studio Monday, Wednesday 10:00AM - 11:45AM, Media Arts Center, Room 158</t>
  </si>
  <si>
    <t>Course Description: Through experience in a variety of speaking situations, students gain self confidence in organization of thought and self expression.</t>
  </si>
  <si>
    <t>D. Doubleday</t>
  </si>
  <si>
    <t>IHCOMM-171-02 (085211) Public Speaking</t>
  </si>
  <si>
    <t>08/25/2014-12/10/2014 Incorporates Lec &amp; Lab/Studio Monday, Wednesday 12:00PM - 01:45PM, Media Arts Center, Room 158</t>
  </si>
  <si>
    <t>IHCOMM-171-03 (085213) Public Speaking</t>
  </si>
  <si>
    <t>08/25/2014-12/10/2014 Incorporates Lec &amp; Lab/Studio Monday, Wednesday 02:00PM - 03:45PM, Media Arts Center, Room 158</t>
  </si>
  <si>
    <t>IHCOMM-171-04 (085216) Public Speaking</t>
  </si>
  <si>
    <t>08/25/2014-12/10/2014 Incorporates Lec &amp; Lab/Studio Monday, Wednesday 06:00PM - 07:45PM, Media Arts Center, Room 158</t>
  </si>
  <si>
    <t>H. Falzo</t>
  </si>
  <si>
    <t>IHCOMM-171-05 (085234) Public Speaking</t>
  </si>
  <si>
    <t>08/25/2014-12/10/2014 Lecture-based Learning Monday, Wednesday 10:00AM - 11:45AM, Huntress - Academic, Room 004</t>
  </si>
  <si>
    <t>M. McCarthy</t>
  </si>
  <si>
    <t>IHCOMM-171-06 (085235) Public Speaking</t>
  </si>
  <si>
    <t>08/26/2014-12/11/2014 Lecture-based Learning Tuesday, Thursday 10:00AM - 11:45AM, Huntress - Academic, Room 004</t>
  </si>
  <si>
    <t>IHCOMM-171-07 (085237) Public Speaking</t>
  </si>
  <si>
    <t>08/26/2014-12/11/2014 Lecture-based Learning Tuesday, Thursday 04:00PM - 05:45PM, Huntress - Academic, Room 004</t>
  </si>
  <si>
    <t>IHCOMM-171-08 (085244) Public Speaking</t>
  </si>
  <si>
    <t>08/26/2014-12/11/2014 Incorporates Lec &amp; Lab/Studio Tuesday, Thursday 08:00AM - 09:45AM, Huntress - Academic, Room 004</t>
  </si>
  <si>
    <t>P. Partello</t>
  </si>
  <si>
    <t>IHCOMM-171-09 (085245) Public Speaking</t>
  </si>
  <si>
    <t>08/26/2014-12/11/2014 Incorporates Lec &amp; Lab/Studio Tuesday, Thursday 12:00PM - 01:45PM, Huntress - Academic, Room 004</t>
  </si>
  <si>
    <t>IHCOMM-171-10 (085246) Public Speaking</t>
  </si>
  <si>
    <t>08/26/2014-12/11/2014 Incorporates Lec &amp; Lab/Studio Tuesday, Thursday 12:00PM - 01:45PM, Huntress - Academic, Room 005</t>
  </si>
  <si>
    <t>R. Schaumann</t>
  </si>
  <si>
    <t>IHCOMM-171-11 (085247) Public Speaking</t>
  </si>
  <si>
    <t>08/26/2014-12/11/2014 Incorporates Lec &amp; Lab/Studio Tuesday, Thursday 02:00PM - 03:45PM, Huntress - Academic, Room 005</t>
  </si>
  <si>
    <t>IHCOMM-171-12 (088054) Public Speaking</t>
  </si>
  <si>
    <t>08/26/2014-12/11/2014 Incorporates Lec &amp; Lab/Studio Tuesday, Thursday 12:00PM - 01:45PM, Rhodes Hall, Room N120</t>
  </si>
  <si>
    <t>E. Moynihan</t>
  </si>
  <si>
    <t>IHCOMM-171-13 (088055) Public Speaking</t>
  </si>
  <si>
    <t>08/26/2014-12/11/2014 Incorporates Lec &amp; Lab/Studio Tuesday, Thursday 02:00PM - 03:45PM, Rhodes Hall, Room N120</t>
  </si>
  <si>
    <t>IHCOMM-171-14 (088073) Public Speaking</t>
  </si>
  <si>
    <t>08/26/2014-12/11/2014 Incorporates Lec &amp; Lab/Studio Tuesday, Thursday 08:00AM - 09:45AM, Media Arts Center, Room 158</t>
  </si>
  <si>
    <t>IHCOMM-171-15 (088089) Public Speaking</t>
  </si>
  <si>
    <t>08/25/2014-12/10/2014 Incorporates Lec &amp; Lab/Studio Monday, Wednesday 08:00AM - 09:45AM, Huntress - Academic, Room 004</t>
  </si>
  <si>
    <t>Section Description: Through experience in a variety of speaking situations, studentsgain self confidence in organization of thought and selfexpression.</t>
  </si>
  <si>
    <t>IHENG-195-01 (085964) The World, Text, &amp; Reader</t>
  </si>
  <si>
    <t>08/25/2014-12/10/2014 Lecture-based Learning Monday, Wednesday 12:00PM - 01:45PM, Morrison Hall, Room 107</t>
  </si>
  <si>
    <t>Course Description: An introduction to the literary arts of reading and writing, with emphasis on discussing particular themes, topics, or texts.</t>
  </si>
  <si>
    <t>IHENG-195-02 (085966) The World, Text, &amp; Reader</t>
  </si>
  <si>
    <t>08/25/2014-12/10/2014 Lecture-based Learning Monday, Wednesday 12:00PM - 01:45PM, Morrison Hall, Room 201</t>
  </si>
  <si>
    <t>0 / 23</t>
  </si>
  <si>
    <t>IHENG-195-03 (085967) The World, Text, &amp; Reader</t>
  </si>
  <si>
    <t>08/26/2014-12/11/2014 Lecture-based Learning Tuesday, Thursday 02:00PM - 03:45PM, Parker Hall, Room 113</t>
  </si>
  <si>
    <t>IHENG-220-01 (085532) King Arthur</t>
  </si>
  <si>
    <t>08/25/2014-12/10/2014 Lecture-based Learning Monday, Wednesday 10:00AM - 11:45AM, Morrison Hall, Room 201</t>
  </si>
  <si>
    <t>Course Description: Examines a particular period or literary movement, or the works of a particular author or group of authors from the British Isles, or a recurring theme in fiction or other literary forms. Prereq: ITW 101</t>
  </si>
  <si>
    <t>Section Description: The tale of the legendary King Arthur continues to fascinate andinspire our collective imagination. But, who was Arthur? Washe a Celtic warrior chieftain fighting against the Saxons or asymbol of the sophistication and refinement of medieval courtlylove? Was there really an Arthur or is he a completelyfictional figure, a myth perpetrated through the ages? Thiscourse will focus on the development of the Arthurian legendfrom the early Middle Ages to the present day. We will beginwith Celtic and English narratives that emphasize the portrayalof Arthur as a man of action. We will then continue with Frenchand English romances placing Arthur in a courtly setting. Lateron in the course, we will look at more recent interpretations ofthe Arthurian myth in literature and art. Throughout thesemester, we will also watch and discuss scenes from filmsretelling--and transforming--the tale of Arthur and his knights.Prerequisite: ITW 101.</t>
  </si>
  <si>
    <t>IHENG-286-01 (085533) Children's Literature</t>
  </si>
  <si>
    <t>09/23/2014-12/11/2014 Lecture-based Learning Tuesday, Thursday 08:00AM - 09:45AM, Rhodes Hall, Room N116</t>
  </si>
  <si>
    <t>Course Description: Reading and discussion of representative texts and illustrations from the genres of children's literature, such as folklore, fantasy, contemporary realistic fiction, historical fiction, biography, poetry, and information books. Prereq: ITW 101</t>
  </si>
  <si>
    <t>D. White</t>
  </si>
  <si>
    <t>20 / 28</t>
  </si>
  <si>
    <t>IHENG-286-02 (085534) Children's Literature</t>
  </si>
  <si>
    <t>08/26/2014-12/11/2014 Lecture-based Learning Tuesday, Thursday 02:00PM - 03:45PM, Rhodes Hall, Room N116</t>
  </si>
  <si>
    <t>17 / 28</t>
  </si>
  <si>
    <t>IHFILM-190-01 (085292) Myths &amp; Archetypes Film &amp; Lit</t>
  </si>
  <si>
    <t>08/25/2014-12/08/2014 Lecture-based Learning Monday 10:00AM - 01:30PM, Parker Hall, Room DRN</t>
  </si>
  <si>
    <t>Course Description: Examines the phenomena of storytelling through film, literature and our own lives by studying the mythical structure and archetypes that have set the template for the stories we read, watch, and tell in our everyday lives. The investigations lead to a final project where students can generate creative work incorporating specific myths and archetypes.</t>
  </si>
  <si>
    <t>IHFILM-199-01 (085293) Film and Genocide</t>
  </si>
  <si>
    <t>08/28/2014-12/11/2014 Lecture-based Learning Thursday 06:00PM - 09:30PM, Parker Hall, Room DRN</t>
  </si>
  <si>
    <t>X-Listed with IHHGS199</t>
  </si>
  <si>
    <t>L. Benaquist</t>
  </si>
  <si>
    <t>IHFILM-260-01 (085295) Intro to Film Analysis</t>
  </si>
  <si>
    <t>08/26/2014-12/09/2014 Lecture-based Learning Tuesday 02:00PM - 05:30PM, Parker Hall, Room DRN</t>
  </si>
  <si>
    <t>Course Description: This course is designed to equip students with the tools necessary to become critically aware and capable film viewers by introducing elements of film form, processes of textual analysis, a variety of cinematic techniques used in narrative and non-narrative cinema, and other models of critical analysis used in film criticism. Not open to students who have completed FILM 270.</t>
  </si>
  <si>
    <t>IHFILM-260-02 (085296) Intro to Film Analysis</t>
  </si>
  <si>
    <t>08/29/2014-12/12/2014 Lecture-based Learning Friday 10:00AM - 01:30PM, Parker Hall, Room DRN</t>
  </si>
  <si>
    <t>17 / 34</t>
  </si>
  <si>
    <t>IHFILM-261-01 (085297) Intro Film History</t>
  </si>
  <si>
    <t>08/26/2014-12/09/2014 Lecture-based Learning Tuesday 10:00AM - 01:30PM, Parker Hall, Room DRN</t>
  </si>
  <si>
    <t>Course Description: This course examines the history of narrative film's technical, aesthetic, industrial, and social development within an international context, particularly in relation to wider cultural and political movements.Film screenings and frequent writing assignments are employed to encourage critical skills in terms of cinema aesthics and cultural criticism. Not open to students who have completed FILM 271.</t>
  </si>
  <si>
    <t>13 / 34</t>
  </si>
  <si>
    <t>IHFILM-261-02 (085298) Intro Film History</t>
  </si>
  <si>
    <t>08/29/2014-12/12/2014 Lecture-based Learning Friday 10:00AM - 01:30PM, Redfern Arts Center, Room PUT</t>
  </si>
  <si>
    <t>16 / 34</t>
  </si>
  <si>
    <t>IHFILM-320-01 (085299) Movements in World Cinema</t>
  </si>
  <si>
    <t>08/27/2014-12/10/2014 Lecture-based Learning Wednesday 02:00PM - 05:30PM, Parker Hall, Room DRN</t>
  </si>
  <si>
    <t>Course Description: Addresses major issues in thinking about both national and international cinema in the context of globalization. By examinig "Global Hollywood" movies and international art cinema as well as transnational film genres, the course explores critical approaches to the intensifying flows of ideas and influences in world film culture. Prereqs: 24 credits in ISP courses including ITW-101 and IQL-101.</t>
  </si>
  <si>
    <t>17 / 32</t>
  </si>
  <si>
    <t>IHFILM-342-01 (085300) Horror Film and Media</t>
  </si>
  <si>
    <t>08/27/2014-12/10/2014 Lecture-based Learning Wednesday 06:00PM - 09:30PM, Parker Hall, Room DRN</t>
  </si>
  <si>
    <t>Course Description: Examines a body of narrative and/or non-narrative films related by virtue of style, director(s), country or region of origin, or period from historical and theoretical perspectives. Prereq: 24 credits of ISP including ITW-101 and IQL-101.</t>
  </si>
  <si>
    <t>Section Description: Through this journey into horror's frightful designs, histories,and preoccupations, we will engage in audio-visual analysis,read scholarly works, and conduct research of our own. We willexplore the bounded experience of terror, and think about howhorror audiences have used horror to acknowledge and ritualizetheir fears.</t>
  </si>
  <si>
    <t>IHFR-101-01 (085823) Elementary French I</t>
  </si>
  <si>
    <t>08/25/2014-12/12/2014 Lecture-based Learning Monday 10:00AM - 11:45AM, Morrison Hall, Room 105 08/25/2014-12/12/2014 Lecture-based Learning Wednesday 10:00AM - 11:45AM, Morrison Hall, Room 202</t>
  </si>
  <si>
    <t>Course Description: Introduction to basic skills to communicate about personal and everyday topics, including informal conversations with native speakers, finding information in newspapers and Internet sites, and exploring the contemporary French speaking world. For students with little or no prior knowledge of French.</t>
  </si>
  <si>
    <t>B. Donovan</t>
  </si>
  <si>
    <t>IHFR-101-02 (085825) Elementary French I</t>
  </si>
  <si>
    <t>08/25/2014-12/10/2014 Lecture-based Learning Monday, Wednesday 12:00PM - 01:45PM, Morrison Hall, Room 105</t>
  </si>
  <si>
    <t>IHFR-101-03 (085837) Elementary French I</t>
  </si>
  <si>
    <t>08/25/2014-12/10/2014 Lecture-based Learning Monday, Wednesday 04:00PM - 05:45PM, Morrison Hall, Room 208</t>
  </si>
  <si>
    <t>D. Huntley</t>
  </si>
  <si>
    <t>IHFR-101-04 (085838) Elementary French I</t>
  </si>
  <si>
    <t>08/25/2014-12/12/2014 Lecture-based Learning Tuesday 06:00PM - 07:45PM, Morrison Hall, Room 202 08/25/2014-12/12/2014 Lecture-based Learning Thursday 06:00PM - 07:45PM, Morrison Hall, Room 105</t>
  </si>
  <si>
    <t>IHFR-102-01 (085840) Elementary French II</t>
  </si>
  <si>
    <t>08/25/2014-12/12/2014 Lecture-based Learning Thursday 04:00PM - 05:45PM, Morrison Hall, Room 105 08/25/2014-12/12/2014 Lecture-based Learning Tuesday 04:00PM - 05:45PM, Morrison Hall, Room 202</t>
  </si>
  <si>
    <t>Course Description: Development of skills to communicate about personal and everyday topics, including informal conversations with native speakers, finding and reading information in newspapers and Internet sites, and exploring contemporary issues in the French speaking world. Students should have prior knowledge of basic French.</t>
  </si>
  <si>
    <t>P. Graboski</t>
  </si>
  <si>
    <t>IHFR-103-01 (085841) Elem French III</t>
  </si>
  <si>
    <t>08/25/2014-12/12/2014 Lecture-based Learning Tuesday 12:00PM - 01:45PM, Morrison Hall, Room 101 08/25/2014-12/12/2014 Lecture-based Learning Thursday 12:00PM - 01:45PM, Morrison Hall, Room 105</t>
  </si>
  <si>
    <t>Course Description: Development of skills to converse with native speakers, explore contemporary issues in the French-speaking world, narrate events in present and past tenses, and to read newspapers, websites, and short fiction with a dictionary. Students should have prior knowledge of elementary French.</t>
  </si>
  <si>
    <t>IHGER-101-01 (085846) Elementary German I</t>
  </si>
  <si>
    <t>08/26/2014-12/11/2014 Lecture-based Learning Tuesday, Thursday 12:00PM - 01:45PM, Morrison Hall, Room 203</t>
  </si>
  <si>
    <t>Course Description: Introduction to basic skills to communicate about personal and everyday topics, including informal conversations with native speakers, finding information in newspapers and Internet sites, and exploring contemporary German speaking Europe. For students with little or no prior knowledge of German.</t>
  </si>
  <si>
    <t>A. Pantesco</t>
  </si>
  <si>
    <t>IHGER-101-02 (085847) Elementary German I</t>
  </si>
  <si>
    <t>08/25/2014-12/12/2014 Lecture-based Learning Monday 02:00PM - 03:45PM, Morrison Hall, Room 202 08/25/2014-12/12/2014 Lecture-based Learning Wednesday 02:00PM - 03:45PM, Morrison Hall, Room 105</t>
  </si>
  <si>
    <t>IHGER-102-01 (085848) Elementary German II</t>
  </si>
  <si>
    <t>08/25/2014-12/10/2014 Lecture-based Learning Monday, Wednesday 12:00PM - 01:45PM, Morrison Hall, Room 202</t>
  </si>
  <si>
    <t>Course Description: Development of skills to communicate about personal and everyday topics, including informal conversations with native speakers, finding and reading information in newspapers and Internet sites, and exploring contemporary issues in German speaking Europe. Students should have prior knowledge of basic German.</t>
  </si>
  <si>
    <t>17 / 22</t>
  </si>
  <si>
    <t>IHGER-201-01 (085849) Intermediate German I</t>
  </si>
  <si>
    <t>08/26/2014-12/11/2014 Lecture-based Learning Tuesday, Thursday 02:00PM - 03:45PM, Rhodes Hall, Room N118</t>
  </si>
  <si>
    <t>Course Description: Development of skills to converse with native speakers, explore contemporary issues in German speaking Europe, narrate events in present and past tenses, and to read newspapers, websites, and short fiction with a dictionary. Students should have prior knowledge of elementary German.</t>
  </si>
  <si>
    <t>14 / 22</t>
  </si>
  <si>
    <t>IHHGS-199-01 (086123) Film &amp; Genocide</t>
  </si>
  <si>
    <t>IHHGS-252-01 (085536) The Holocaust</t>
  </si>
  <si>
    <t>08/25/2014-12/10/2014 Lecture-based Learning Monday, Wednesday 02:00PM - 03:45PM, Joslin, Room 108</t>
  </si>
  <si>
    <t>Course Description: Examines the genocide and mass murder committed by the Nazi regime during 1939-1945. Also surveys long and short term factors, including World War I and Germany's failed post-war democratic experiment, which help explain the consolidation of a racially based totalitarian regime. Cross listed as IHHIST 252.</t>
  </si>
  <si>
    <t>IHHGS-305-01 (087161) History of Jewish Music</t>
  </si>
  <si>
    <t>08/26/2014-12/11/2014 Lecture-based Learning Tuesday, Thursday 08:00AM - 09:45AM, Redfern Arts Center, Room 112</t>
  </si>
  <si>
    <t>Course Description: Jewish Music from biblical times to the present. Includes liturgical, cantorial, holiday, folk, and concert music; Israeli, Yiddish, Klemer, and contemporary synagogue music; choral tradition and music of the Holocaust. Prerequisites: 24 credits in ISP including ITW-101 and IQL-101.</t>
  </si>
  <si>
    <t>0 / 17</t>
  </si>
  <si>
    <t>IHHIST-111-01 (085680) Ancient &amp; Medieval World</t>
  </si>
  <si>
    <t>08/25/2014-12/10/2014 Lecture-based Learning Monday, Wednesday 10:00AM - 11:45AM, Morrison Hall, Room 206</t>
  </si>
  <si>
    <t>Course Description: Examines the development of first civilizations of the Near East, South Asia, East Asia, and the Americas; ancient Greece and Rome; the growth of the Byzantine, Islamic, and Western civilizations; European imperialism in Africa, the Americas, and Asia; and religious, political, and cultural change in Europe in the early-modern era.</t>
  </si>
  <si>
    <t>T. Whitcomb</t>
  </si>
  <si>
    <t>IHHIST-111-02 (085969) Ancient &amp; Medieval World</t>
  </si>
  <si>
    <t>08/25/2014-12/10/2014 Lecture-based Learning Monday, Wednesday 12:00PM - 01:45PM, Morrison Hall, Room 207</t>
  </si>
  <si>
    <t>IHHIST-112-01 (087982) The Modern World</t>
  </si>
  <si>
    <t>08/25/2014-12/10/2014 Lecture-based Learning Monday, Wednesday 06:00PM - 07:45PM, Rhodes Hall, Room N212</t>
  </si>
  <si>
    <t>Course Description: Examines the evolution of the major civilizations of the world (Western, Middle Eastern, South Asian, East Asian, sub-Saharan Africa, and Latin America) from the early-modern era to the present. It focuses upon the revolutionary intellectual, political, and economic changes that occurred during this period and their effects upon the world.</t>
  </si>
  <si>
    <t>IHHIST-161-01 (085972) American Perspectives to 1877</t>
  </si>
  <si>
    <t>08/26/2014-12/11/2014 Lecture-based Learning Tuesday, Thursday 12:00PM - 01:45PM, Morrison Hall, Room 207</t>
  </si>
  <si>
    <t>Course Description: In this course, students will be exposed to a variety of American perspectives through time. Emphasis will be placed on the voices of the traditionally unheard such as the poor, women, African Americans, and Native Americans. Issues of class, race, and gender will be explored from a comparative approach.</t>
  </si>
  <si>
    <t>IHHIST-162-01 (085700) American Perspectives Frm 1877</t>
  </si>
  <si>
    <t>08/26/2014-12/11/2014 Lecture-based Learning Tuesday, Thursday 10:00AM - 11:45AM, Morrison Hall, Room 207</t>
  </si>
  <si>
    <t>Course Description: In this course, students will be exposed to a variety of American perspectives through time. Emphasis will be placed on the voices of the traditionally unheard such as the working poor, women, African Americans, and Native Americans. Issues of class, race, and gender will be explored from a comparative approach.</t>
  </si>
  <si>
    <t>IHHIST-162-02 (085722) American Perspectives Frm 1877</t>
  </si>
  <si>
    <t>08/25/2014-12/10/2014 Lecture-based Learning Monday, Wednesday 02:00PM - 03:45PM, Morrison Hall, Room 206</t>
  </si>
  <si>
    <t>G. Hayden</t>
  </si>
  <si>
    <t>IHHIST-162-03 (085723) American Perspectives Frm 1877</t>
  </si>
  <si>
    <t>08/26/2014-12/11/2014 Lecture-based Learning Tuesday, Thursday 02:00PM - 03:45PM, Morrison Hall, Room 206</t>
  </si>
  <si>
    <t>IHHIST-199-01 (085696) History &amp; Film</t>
  </si>
  <si>
    <t>08/26/2014-12/11/2014 Lecture-based Learning Tuesday, Thursday 06:00PM - 07:45PM, Morrison Hall, Room 107</t>
  </si>
  <si>
    <t>J. Lund</t>
  </si>
  <si>
    <t>IHHIST-199-02 (085697) History &amp; Film</t>
  </si>
  <si>
    <t>08/26/2014-12/11/2014 Lecture-based Learning Tuesday, Thursday 02:00PM - 03:45PM, Morrison Hall, Room 107</t>
  </si>
  <si>
    <t>0 / 33</t>
  </si>
  <si>
    <t>IHHIST-220-01 (085734) The Crusades:identity &amp; Relig</t>
  </si>
  <si>
    <t>08/25/2014-12/10/2014 Lecture-based Learning Monday, Wednesday 02:00PM - 03:45PM, Morrison Hall, Room 204</t>
  </si>
  <si>
    <t>Course Description: Course examines the Crusades with the aim of understanding how markers of identity and religious differentiation were used to support and perpetuate the ideology of crusade and holy war, and how cross-cultural contact eventually altered the European Christian constructs of identity that had motivated the initial eleventh-century call for Crusade.</t>
  </si>
  <si>
    <t>S. Wade</t>
  </si>
  <si>
    <t>IHHIST-222-01 (085736) Marriage &amp; Family in W Civ</t>
  </si>
  <si>
    <t>08/25/2014-12/10/2014 Lecture-based Learning Monday, Wednesday 12:00PM - 01:45PM, Morrison Hall, Room 204</t>
  </si>
  <si>
    <t>Course Description: The class examines the institutions of marriage and family in the ancient civilizations of Mesopotamia, Egypt, the Isrealites, Greece, and Rome. By studying the development of the family this course offers an examination of the roles of both men and women in the development of the western culture and civilization.</t>
  </si>
  <si>
    <t>IHHIST-252-01 (086898) The Holocaust</t>
  </si>
  <si>
    <t>Course Description: Examines the genocide and mass murder committed by the Nazi regime during 1939-1945. Also surveys long and short term factors, including World War I and Germany's failed post-war democratic experiment, that help explain the consolidation of a racially based totalitarian regime. Cross listed as IHHGS 252.</t>
  </si>
  <si>
    <t>IHHIST-399-02 (085737) Colonial New England</t>
  </si>
  <si>
    <t>08/26/2014-12/11/2014 Lecture-based Learning Tuesday, Thursday 04:00PM - 05:45PM, Morrison Hall, Room 107</t>
  </si>
  <si>
    <t>IHHIST-399-03 (085738) Modern U.S. Military History</t>
  </si>
  <si>
    <t>08/26/2014-12/11/2014 Lecture-based Learning Tuesday, Thursday 12:00PM - 01:45PM, Science Center, Room 175</t>
  </si>
  <si>
    <t>Section Description: This course is a history of war, peace, and the United Statesmilitary from the end of the Civil War up to the present(1865-2014). It examines American attitudes toward warfare, thedevelopment of the armed forces, and grand strategies. It alsoanalyzes how the military reflects norms regarding race, class,sexuality, gender, and ethnicity.</t>
  </si>
  <si>
    <t>IHHIST-399-04 (085739) Modern U.S. Military History</t>
  </si>
  <si>
    <t>08/26/2014-12/11/2014 Lecture-based Learning Tuesday, Thursday 02:00PM - 03:45PM, Science Center, Room 175</t>
  </si>
  <si>
    <t>IHHIST-399-05 (085740) Sex &amp; Sanctity-Middle Ages</t>
  </si>
  <si>
    <t>08/26/2014-12/11/2014 Lecture-based Learning Tuesday, Thursday 12:00PM - 01:45PM, Tds Building, Room 210</t>
  </si>
  <si>
    <t>16 / 23</t>
  </si>
  <si>
    <t>IHHIST-399-06 (085946) The Ancient Near East</t>
  </si>
  <si>
    <t>08/25/2014-12/08/2014 Lecture-based Learning Monday 06:00PM - 09:30PM, Morrison Hall, Room 207</t>
  </si>
  <si>
    <t>Section Description: This course will examine the development of civilization insouthwestern Asia and northeastern Africa from its emergence inthe fourth millennium before the Common Era to the rise ofGreece and Rome in the first. The two major societies of theregion, the Mesopotamian and Egyptian, will be studied, as wellas others in their political, commercial, and cultural spheres.</t>
  </si>
  <si>
    <t>IHJRN-101-01 (086453) Media &amp; Society</t>
  </si>
  <si>
    <t>08/25/2014-12/10/2014 Incorporates Lec &amp; Lab/Studio Monday, Wednesday 08:00AM - 09:45AM, Media Arts Center, Room 158</t>
  </si>
  <si>
    <t>Course Description: This course will examine the ways that the media participates in shaping social reality. Students will analyze and interpret the roles of the media, especially the news media, in a democratic society in regard to a variety of cultural, political and economic problems.</t>
  </si>
  <si>
    <t>C. Nye</t>
  </si>
  <si>
    <t>IHJRN-101-02 (085413) Media &amp; Society</t>
  </si>
  <si>
    <t>08/25/2014-12/10/2014 Incorporates Lec &amp; Lab/Studio Monday, Wednesday 10:00AM - 11:45AM, Morrison Hall, Room 204</t>
  </si>
  <si>
    <t>M. Timney</t>
  </si>
  <si>
    <t>IHJRN-101-03 (085414) Media &amp; Society</t>
  </si>
  <si>
    <t>08/26/2014-12/09/2014 Incorporates Lec &amp; Lab/Studio Tuesday 06:00PM - 09:30PM, Huntress - Academic, Room 004</t>
  </si>
  <si>
    <t>M. Wakefield</t>
  </si>
  <si>
    <t>IHJRN-267-01 (085428) Issues in the Media</t>
  </si>
  <si>
    <t>08/29/2014-12/12/2014 Blended - Partially On-Line Friday 12:00PM - 01:45PM, Media Arts Center, Room 160</t>
  </si>
  <si>
    <t>Course Description: This course will examine the way the mass media shapes public perception of a contemporary societal issue. Students will analyze and interpret the roles of the media in a democratic society and how media can sometimes change human understanding and behavior in regard to this issue. May be repeated as issues change. Prerq: ITW 101.</t>
  </si>
  <si>
    <t>Social Documentary Photography; 5 meeting</t>
  </si>
  <si>
    <t>J. Del Sesto</t>
  </si>
  <si>
    <t>IHJRN-399-01 (085429) Guns and Mass Media</t>
  </si>
  <si>
    <t>08/26/2014-12/11/2014 Incorporates Lec &amp; Lab/Studio Tuesday, Thursday 10:00AM - 11:45AM, Media Arts Center, Room 158</t>
  </si>
  <si>
    <t>13 / 32</t>
  </si>
  <si>
    <t>IHMU-305-01 (087132) History of Jewish Music</t>
  </si>
  <si>
    <t>Course Description: Jewish Music from biblical times to the present. Includes liturgical, cantorial, holiday, folk, and concert music; Israeli, Yiddish, Klezmer, and contemporary synagogue music; choral tradition and music of the Holocaust. Prerequisites: 24 credits in ISP including ITW-101 and IQL-101.</t>
  </si>
  <si>
    <t>IHPHIL-100-01 (085202) Logical Argumentation</t>
  </si>
  <si>
    <t>08/26/2014-12/11/2014 Lecture-based Learning Tuesday, Thursday 08:00AM - 09:45AM, Rhodes Hall, Room N213</t>
  </si>
  <si>
    <t>Course Description: The art of correct reasoning, advanced by studying forms of argument. Emphasizes deductive arguments, both categorical and sentential, and informal fallacies.</t>
  </si>
  <si>
    <t>J. Couch</t>
  </si>
  <si>
    <t>IHPHIL-100-02 (085204) Logical Argumentation</t>
  </si>
  <si>
    <t>08/25/2014-12/10/2014 Lecture-based Learning Monday, Wednesday 10:00AM - 11:45AM, Parker Hall, Room 211</t>
  </si>
  <si>
    <t>0 / 30</t>
  </si>
  <si>
    <t>IHPHIL-100-03 (085228) Logical Argumentation</t>
  </si>
  <si>
    <t>08/25/2014-12/10/2014 Lecture-based Learning Monday, Wednesday 02:00PM - 03:45PM, Parker Hall, Room 211</t>
  </si>
  <si>
    <t>IHPHIL-100-04 (085241) Logical Argumentation</t>
  </si>
  <si>
    <t>08/26/2014-12/11/2014 Lecture-based Learning Tuesday, Thursday 10:00AM - 11:45AM, Morrison Hall, Room 201</t>
  </si>
  <si>
    <t>A. Mount</t>
  </si>
  <si>
    <t>IHPHIL-220-01 (085243) Ethics</t>
  </si>
  <si>
    <t>08/25/2014-12/10/2014 Lecture-based Learning Monday, Wednesday 12:00PM - 01:45PM, Parker Hall, Room 211</t>
  </si>
  <si>
    <t>Course Description: Are abortion, euthanasia, and capital punishment morally acceptable? This course will examine the most influential philosophical appraoches to resolving ethical questions such as these. We will apply philosophical theories and principles to a variety of moral dilemas, with the aim of developing the skills necessary to successfully analyze ethical arguments.</t>
  </si>
  <si>
    <t>E. Pacilio</t>
  </si>
  <si>
    <t>IHPHIL-220-02 (085250) Ethics</t>
  </si>
  <si>
    <t>08/26/2014-12/11/2014 Lecture-based Learning Tuesday, Thursday 12:00PM - 01:45PM, Morrison Hall, Room 109</t>
  </si>
  <si>
    <t>IHPHIL-220-03 (085252) Ethics</t>
  </si>
  <si>
    <t>08/26/2014-12/11/2014 Lecture-based Learning Tuesday, Thursday 02:00PM - 03:45PM, Morrison Hall, Room 109</t>
  </si>
  <si>
    <t>IHSP-101-01 (085851) Elementary Spanish I</t>
  </si>
  <si>
    <t>08/25/2014-12/12/2014 Lecture-based Learning Tuesday 02:00PM - 03:45PM, Morrison Hall, Room 105 08/25/2014-12/12/2014 Lecture-based Learning Thursday 02:00PM - 03:45PM, Morrison Hall, Room 202</t>
  </si>
  <si>
    <t>Course Description: Introduction to basic skills to communicate about personal and everyday topics, including informal conversations with native speakers, finding and reading information in newspapers and Internet sites, and exploring the contemporary Spanish speaking world. For students with little or no prior knowledge of Spanish.</t>
  </si>
  <si>
    <t>A. Dean</t>
  </si>
  <si>
    <t>IHSP-101-02 (085853) Elementary Spanish I</t>
  </si>
  <si>
    <t>08/25/2014-12/12/2014 Lecture-based Learning Wednesday 04:00PM - 05:45PM, Morrison Hall, Room 105 08/25/2014-12/12/2014 Lecture-based Learning Monday 04:00PM - 05:45PM, Morrison Hall, Room 202</t>
  </si>
  <si>
    <t>M. McMaster</t>
  </si>
  <si>
    <t>IHSP-101-03 (085854) Elementary Spanish I</t>
  </si>
  <si>
    <t>08/25/2014-12/12/2014 Lecture-based Learning Monday 02:00PM - 03:45PM, Morrison Hall, Room 105 08/25/2014-12/12/2014 Lecture-based Learning Wednesday 02:00PM - 03:45PM, Morrison Hall, Room 202</t>
  </si>
  <si>
    <t>G. Witkowski</t>
  </si>
  <si>
    <t>IHSP-101-04 (085855) Elementary Spanish I</t>
  </si>
  <si>
    <t>08/25/2014-12/12/2014 Lecture-based Learning Wednesday 06:00PM - 07:45PM, Morrison Hall, Room 204 08/25/2014-12/12/2014 Lecture-based Learning Monday 06:00PM - 07:45PM, Morrison Hall, Room 202</t>
  </si>
  <si>
    <t>E. Bennett</t>
  </si>
  <si>
    <t>IHSP-101-05 (085856) Elementary Spanish I</t>
  </si>
  <si>
    <t>08/25/2014-12/12/2014 Lecture-based Learning Tuesday 04:00PM - 05:45PM, Morrison Hall, Room 105 08/25/2014-12/12/2014 Lecture-based Learning Thursday 04:00PM - 05:45PM, Morrison Hall, Room 202</t>
  </si>
  <si>
    <t>IHSP-102-01 (085859) Elementary Spanish II</t>
  </si>
  <si>
    <t>08/25/2014-12/12/2014 Lecture-based Learning Thursday 02:00PM - 03:45PM, Morrison Hall, Room 105 08/25/2014-12/12/2014 Lecture-based Learning Tuesday 02:00PM - 03:45PM, Morrison Hall, Room 202</t>
  </si>
  <si>
    <t>Course Description: Development of skills to communicate about personal and everyday topics, including informal conversations with native speakers, finding and reading information in newspapers and Internet sites, and exploring contemporary issues in the Spanish speaking world. Students should have prior knowledge of basic Spanish.</t>
  </si>
  <si>
    <t>L. Digiovanni</t>
  </si>
  <si>
    <t>IHSP-102-02 (085858) Elementary Spanish II</t>
  </si>
  <si>
    <t>08/25/2014-12/12/2014 Lecture-based Learning Wednesday 10:00AM - 11:45AM, Morrison Hall, Room 105 08/25/2014-12/12/2014 Lecture-based Learning Monday 10:00AM - 11:45AM, Morrison Hall, Room 202</t>
  </si>
  <si>
    <t>IHSP-102-03 (085860) Elementary Spanish II</t>
  </si>
  <si>
    <t>08/25/2014-12/12/2014 Lecture-based Learning Monday 04:00PM - 05:45PM, Morrison Hall, Room 105 08/25/2014-12/12/2014 Lecture-based Learning Wednesday 04:00PM - 05:45PM, Morrison Hall, Room 202</t>
  </si>
  <si>
    <t>IHSP-102-04 (085861) Elementary Spanish II</t>
  </si>
  <si>
    <t>08/25/2014-12/12/2014 Lecture-based Learning Monday 06:00PM - 07:45PM, Morrison Hall, Room 204 08/25/2014-12/12/2014 Lecture-based Learning Wednesday 06:00PM - 07:45PM, Morrison Hall, Room 105</t>
  </si>
  <si>
    <t>G. Acevedo</t>
  </si>
  <si>
    <t>13 / 22</t>
  </si>
  <si>
    <t>IHSP-103-01 (085862) Elem Spanish III</t>
  </si>
  <si>
    <t>08/26/2014-12/11/2014 Lecture-based Learning Tuesday, Thursday 10:00AM - 11:45AM, Morrison Hall, Room 105</t>
  </si>
  <si>
    <t>Course Description: Development of skills to converse with native speakers, explore contemporary issues in the Spanish-speaking world, narrate events in present and past tenses, and to read newspapers, websites, and short fiction with a dictionary. Students should have prior knowledge of elementary Spanish.</t>
  </si>
  <si>
    <t>R. Ponce-Cordero</t>
  </si>
  <si>
    <t>IHSP-103-02 (085863) Elem Spanish III</t>
  </si>
  <si>
    <t>08/25/2014-12/10/2014 Lecture-based Learning Monday, Wednesday 04:00PM - 05:45PM, Morrison Hall, Room 204</t>
  </si>
  <si>
    <t>R. Sayan</t>
  </si>
  <si>
    <t>IHSP-199-01 (085850) Spanish for Health Professiona</t>
  </si>
  <si>
    <t>08/25/2014-12/10/2014 Lecture-based Learning Monday, Wednesday 04:00PM - 05:45PM, Joslin, Room 303</t>
  </si>
  <si>
    <t>II-330-01 (086050) A Just World?</t>
  </si>
  <si>
    <t>08/26/2014-12/11/2014 Lecture-based Learning Tuesday, Thursday 02:00PM - 03:45PM, Joslin, Room 303</t>
  </si>
  <si>
    <t>Course Description: We live in an unjust world. What can citizens do? What is the role of the media and formal/nonformal education? Is change possible? This interdisciplinary course uses tools from sociology and education in analyzing the systemic nature of social justice and equity issues. Includes involvement in a social change project. Prereq: 24 credits in ISP including ITW-101 and IQL-101.</t>
  </si>
  <si>
    <t>II-399-01 (086307) Modern Japan</t>
  </si>
  <si>
    <t>08/25/2014-12/10/2014 Lecture-based Learning Monday, Wednesday 04:00PM - 05:45PM, Rhodes Hall, Room N212</t>
  </si>
  <si>
    <t>IIAMST-210-01 (085939) Intro America Studies The1960s</t>
  </si>
  <si>
    <t>08/26/2014-12/11/2014 Lecture-based Learning Tuesday, Thursday 10:00AM - 11:45AM, Parker Hall, Room 211</t>
  </si>
  <si>
    <t>Course Description: An introduction to the cultural complexities of the American experience with an emphasis on formulating interdisciplinary questions. Usually focuses on a particular decade, region, or theme. Prereq: ITW 101 or its equivalent.</t>
  </si>
  <si>
    <t>Section Description: An interdisciplinary exploration of America and Americanculture(s) in the 1960s, including a special consideration ofsuch social change/protest movements as the civil rightsmovement, the student movement, the anti-war movement, thecounterculture, the women's movement, and other socialchange/protest movements. Prerequisite: ITW 101.</t>
  </si>
  <si>
    <t>IIAMST-210-02 (085940) Intro American Studies</t>
  </si>
  <si>
    <t>08/25/2014-12/10/2014 Lecture-based Learning Monday, Wednesday 04:00PM - 05:45PM, Parker Hall, Room 211</t>
  </si>
  <si>
    <t>Section Description: Popular culture provides an essential lens for understanding theAmerican experience. Many of the complexities of Americanhistory and culture may be perceived in national spectacle andeveryday entertainment. Beginning with folklore and early printculture, we will locate the roots of American nationalism.Considering stage traditions like minstrelsy and vaudeville, wewill interrogate racial mimicry and stereotype. We willinvestigate constructions of ethnic identity, gender, andsexuality in Hollywood cinema. Genre fiction, like Westerns anddetective stories, and forms like the comic book blur thedistinction between high and low culture and affirm Americanidentity. Using the central concepts and interdisciplinarymethodologies of American Studies we will trace the emergence ofmass media and its effect on US culture.</t>
  </si>
  <si>
    <t>M. New</t>
  </si>
  <si>
    <t>15 / 28</t>
  </si>
  <si>
    <t>IIAMST-250-01 (085942) Interpret Amer Cultures</t>
  </si>
  <si>
    <t>08/26/2014-12/11/2014 Lecture-based Learning Tuesday, Thursday 02:00PM - 03:45PM, Huntress - Academic, Room 004</t>
  </si>
  <si>
    <t>Course Description: An examination of a particular aspect of American cultures with an emphasis on developing a critical method appropriate to the interdisciplinary use of texts and other cultural artifacts. May be repeatable as topics change. Prereq: ITW 101 or its equivalent.</t>
  </si>
  <si>
    <t>Section Description: Examines questions related to Nationalism and National Identityin the United States. Prerequisite: ITW 101.</t>
  </si>
  <si>
    <t>IIAMST-375-01 (085958) Women of Color</t>
  </si>
  <si>
    <t>08/26/2014-12/11/2014 Lecture-based Learning Tuesday, Thursday 02:00PM - 03:45PM, Morrison Hall, Room 110</t>
  </si>
  <si>
    <t>Course Description: Interdisciplinary exploration of a specific aspect or area of American culture employing methods drawn from the field of American Studies. Course moves toward the question: "What is American?" Readings consider phenomena defining American culture(s) and social structure(s), engaging theoretical, historical, and aesthetic materials. Intended for non-majors. Prerequisites: 24 credits in ISP including ITW 101 and IQL 101.</t>
  </si>
  <si>
    <t>Section Description: Interdisciplinary exploration of a specific aspect or area ofAmerican culture employing methods drawn from the field ofAmerican Studies. Course moves toward the question: "What isAmerican?" Readings consider phenomena defining Americanculture(s) and social structure(s), engaging theoretical,historical, and aesthetic materials. Intended for non-majors.Prerequisites: 24 ISP credits, including ITW and IQL.</t>
  </si>
  <si>
    <t>R. Velasco</t>
  </si>
  <si>
    <t>IIECON-310-01 (084490) Games Theory</t>
  </si>
  <si>
    <t>08/26/2014-12/11/2014 Lecture-based Learning Tuesday, Thursday 12:00PM - 01:45PM, Morrison Hall, Room 208</t>
  </si>
  <si>
    <t>Course Description: An introduction to game theory and strategic interactions with cases drawn from economics, business, politics, sociology, psychology, international studies and sports. Topics include prisoner's dilemma, Nash Equilibrium, backward induction, signaling, mixed strategies, cooperative and non-cooperative games, bargaining conventions, "the tragedy of commons", evolutionary game theory and behavioral critiques of rationality. Prereq: 24 credits in ISP including ITW 101 and IQL 101.</t>
  </si>
  <si>
    <t>A. Elveren</t>
  </si>
  <si>
    <t>IIECON-310-02 (084491) Games Theory</t>
  </si>
  <si>
    <t>08/26/2014-12/11/2014 Lecture-based Learning Tuesday, Thursday 02:00PM - 03:45PM, Morrison Hall, Room 208</t>
  </si>
  <si>
    <t>IIEDUC-310-01 (086049) Student Empowerment &amp; Activism</t>
  </si>
  <si>
    <t>08/25/2014-12/10/2014 Lecture-based Learning Monday, Wednesday 02:00PM - 03:45PM, Joslin, Room 302</t>
  </si>
  <si>
    <t>Course Description: This interdisciplinary course traces roots and growth of student activism on local and national levels. It examines youth empowerment within the United States since 1960 using the disciplines of History and Political Science. Emphasis given to addressing how student activism in previous decades compares to 21st Century American student activism. Prerequisites: 24 credits in ISP, including ITW 101 and IQL 101.</t>
  </si>
  <si>
    <t>E. Dubois</t>
  </si>
  <si>
    <t>IIENG-399-01 (085535) Caribbean Literature and Music</t>
  </si>
  <si>
    <t>08/25/2014-12/10/2014 Lecture-based Learning Monday, Wednesday 10:00AM - 11:45AM, Rhodes Hall, Room N116</t>
  </si>
  <si>
    <t>Section Description: The variety of music in the Caribbean is matched by itsvitality. This class will examine Jamaican reggae, Afro-Cubanjazz, Brazilian samba, and Trinidadian Calypso alongsideliterary expressions of Caribbean identity, history, andculture. We will read and listen for patterns of colonization,migration, and globalization. Caribbean expressive practicessynthesize indigenous sources with influences from Africa,Europe, and Asia. These complex social negotiations demandskillful improvisation-a facility that has sustained diverseliterary and performance styles, vernacular dialects, andsyncretic religious practices throughout the Caribbean andAmericas. Prerequisite: ITW 101.</t>
  </si>
  <si>
    <t>IIENST-110-01 (084174) Food, Health &amp; Environment</t>
  </si>
  <si>
    <t>08/26/2014-12/11/2014 Lecture-based Learning Tuesday, Thursday 10:00AM - 11:45AM, Science Center, Room 360</t>
  </si>
  <si>
    <t>Course Description: This interdisciplinary course explores the connection between food choices, food production systems and their impacts on public health and the environment. Considering social, political, economic, and ethical factors, students will compare different agricultural systems and assess the ecological footprint and sustainability of our daily decisions of what to eat.</t>
  </si>
  <si>
    <t>R. Matathias</t>
  </si>
  <si>
    <t>IIENST-110-02 (084175) Food, Health &amp; Environment</t>
  </si>
  <si>
    <t>08/26/2014-12/11/2014 Lecture-based Learning Tuesday, Thursday 12:00PM - 01:45PM, Science Center, Room 360</t>
  </si>
  <si>
    <t>IIENST-150-01 (084176) Global Environmental Change</t>
  </si>
  <si>
    <t>08/25/2014-12/10/2014 Lecture-based Learning Monday, Wednesday 02:00PM - 03:45PM, Huntress - Academic, Room 005</t>
  </si>
  <si>
    <t>Course Description: Students will gain a basic scientific understanding of the Earth's major physical and biological systems within the context of global environmental issues, and will also explore global environmental change and potentioal solutions from interdisciplinary economic, ethical, political, and social perspectives.</t>
  </si>
  <si>
    <t>J. Weiss</t>
  </si>
  <si>
    <t>IIENST-150-02 (084177) Global Environmental Change</t>
  </si>
  <si>
    <t>08/25/2014-12/10/2014 Lecture-based Learning Monday, Wednesday 04:00PM - 05:45PM, Huntress - Academic, Room 005</t>
  </si>
  <si>
    <t>IIENST-151-01 (084178) Environ Central New England</t>
  </si>
  <si>
    <t>08/25/2014-12/10/2014 Incorporates Lec &amp; Lab/Studio Monday, Wednesday 12:00PM - 01:45PM, Science Center, Room 275</t>
  </si>
  <si>
    <t>Course Description: Introduces the geology and ecology, the natural and human history, and the social systems and governance structures that shape our regional environment. Explores the concept of place using interdisciplinary approaches including hands-on field work, preparing students to become responsible environmental stewards of the places where they live.</t>
  </si>
  <si>
    <t>R. Taylor</t>
  </si>
  <si>
    <t>IIENST-151-02 (084179) Environ Central New England</t>
  </si>
  <si>
    <t>08/25/2014-12/10/2014 Incorporates Lec &amp; Lab/Studio Monday, Wednesday 02:00PM - 03:45PM, Science Center, Room 275</t>
  </si>
  <si>
    <t>IIENST-151-03 (084180) Environ Central New England</t>
  </si>
  <si>
    <t>08/26/2014-12/11/2014 Incorporates Lec &amp; Lab/Studio Tuesday, Thursday 02:00PM - 03:45PM, Science Center, Room 282</t>
  </si>
  <si>
    <t>T. Allen</t>
  </si>
  <si>
    <t>IIENST-151-04 (084181) Environ Central New England</t>
  </si>
  <si>
    <t>08/26/2014-12/11/2014 Incorporates Lec &amp; Lab/Studio Tuesday, Thursday 04:00PM - 05:45PM, Science Center, Room 282</t>
  </si>
  <si>
    <t>IIENST-151-05 (084182) Environ Central New England</t>
  </si>
  <si>
    <t>08/26/2014-12/11/2014 Incorporates Lec &amp; Lab/Studio Tuesday, Thursday 10:00AM - 11:45AM, Science Center, Room 101</t>
  </si>
  <si>
    <t>IIENST-199-01 (084183) Risky Living in Hazardous Wrld</t>
  </si>
  <si>
    <t>08/26/2014-12/11/2014 Lecture-based Learning Tuesday, Thursday 12:00PM - 01:45PM, Science Center, Room 302</t>
  </si>
  <si>
    <t>IIFILM-362-01 (085301) Interdisc Approach to Film</t>
  </si>
  <si>
    <t>08/28/2014-12/11/2014 Lecture-based Learning Thursday 02:00PM - 05:30PM, Media Arts Center, Room 158</t>
  </si>
  <si>
    <t>Course Description: This course explores cinema through interdisciplinary approaches that cross multiple fields of study, drawing upon academic disciplines that include literary studies, women's studies, media studies, cultural studies, and history. May be repeated as topics change. Prerequisites: Take 24 credits in ISP including ITW 101 and IQL 101.</t>
  </si>
  <si>
    <t>IIHGS-254-01 (085540) Women in the Holocaust</t>
  </si>
  <si>
    <t>08/26/2014-12/11/2014 Lecture-based Learning Tuesday, Thursday 10:00AM - 11:45AM, Mason Library, Room 121</t>
  </si>
  <si>
    <t>Course Description: How did women's Holocaust experiences differ from those of men? An interdisciplinary exploration of gender in Central European families, ghettos, camps, and resistance, this course examines connections between the Holocaust and present day manifestations of anti-Semitism, sexism, homophobia, and nationalism. Readings are drawn from history, women's studies, and Holocaust memoirs. Cross listed as IIWGS 254.</t>
  </si>
  <si>
    <t>IIHGS-255-01 (085871) Genocide</t>
  </si>
  <si>
    <t>08/25/2014-12/10/2014 Lecture-based Learning Monday, Wednesday 10:00AM - 11:45AM, Rhodes Hall, Room S203</t>
  </si>
  <si>
    <t>Course Description: This course identifies and studies deliberate measures aimed at the annihilation of an economic, ethnic, political, religious, or cultural group before and after the term "genocide" was coined in 1944 by Raphael Lemkin. Students will undertake an interdisciplinary examination of the historical and political development of the concept of genocide.</t>
  </si>
  <si>
    <t>J. Waller</t>
  </si>
  <si>
    <t>IIHLSC-350-01 (084975) Women &amp; Health</t>
  </si>
  <si>
    <t>08/25/2014-12/10/2014 Lecture-based Learning Monday, Wednesday 12:00PM - 01:45PM, Joslin, Room 302</t>
  </si>
  <si>
    <t>Course Description: A survey of women's health from the biological, social, economic, and political perspectives, drawing from the interdisciplinary field of health science. Prereq: 24 credits in ISP including ITW-101 and IQL-101.</t>
  </si>
  <si>
    <t>IIHLSC-445-01 (087345) Human Sexuality</t>
  </si>
  <si>
    <t>08/25/2014-12/10/2014 Lecture-based Learning Monday, Wednesday 10:00AM - 11:45AM, Joslin, Room 108</t>
  </si>
  <si>
    <t>Course Description: An interdisciplinary examination of human sexual development and behavior, including reproduction, sexual anatomy, psychosexual development, sexual socialization, values, and various forms of sexual expression. This course will explore human sexuality from biological, cultural, legal, and political perspectives. Prereqs: 24 credits in ISP including ITW 101 and IQL 101.</t>
  </si>
  <si>
    <t>IIMATH-310-01 (085668) The Evolution of Mathematics</t>
  </si>
  <si>
    <t>08/25/2014-12/10/2014 Blended - Partially On-Line Monday, Wednesday 12:00PM - 01:45PM, Huntress - Academic, Room 004</t>
  </si>
  <si>
    <t>Course Description: How have cultural, historical, and scientific factors influenced the development of mathematics? This question is addressed via an interdisciplinary study of selected mathematical ideas from different historical time periods and cultures both Western and non-Western. Includes research, writing, and oral presentation requirements. Prerequisite: 24 credits in ISP, including ITW-101 and IQL-101.</t>
  </si>
  <si>
    <t>R. Jardine</t>
  </si>
  <si>
    <t>IIMGT-305-01 (084339) Organizational Diversity</t>
  </si>
  <si>
    <t>08/25/2014-12/10/2014 Lecture-based Learning Monday, Wednesday 10:00AM - 11:45AM, Blake House, Room 101</t>
  </si>
  <si>
    <t>K. Johnson</t>
  </si>
  <si>
    <t>IIMU-241-01 (085635) Listening to Brazil</t>
  </si>
  <si>
    <t>08/26/2014-12/11/2014 Lecture-based Learning Tuesday, Thursday 02:00PM - 03:40PM, Redfern Arts Center, Room 118</t>
  </si>
  <si>
    <t>Course Description: This course offers an interdisciplinary examination of Brazilian arts and culture, with an emphasis on music, literature and film.</t>
  </si>
  <si>
    <t>IIMU-243-01 (085637) Film Music Hist &amp; Tech</t>
  </si>
  <si>
    <t>08/25/2014-12/10/2014 Lecture-based Learning Monday, Wednesday 12:00PM - 01:45PM, Redfern Arts Center, Room PUT</t>
  </si>
  <si>
    <t>Course Description: The course will enrich anyone's appreciation for this art form and provide an introduction to the music of the film industry. The development of film music will be traced from the early Silent Film era, through the advent of the "Talkies", and onto the grand Romantic scores of modern times. Fall, Spring.</t>
  </si>
  <si>
    <t>T. Rogers</t>
  </si>
  <si>
    <t>IIMU-243-02 (085639) Film Music Hist &amp; Tech</t>
  </si>
  <si>
    <t>08/26/2014-12/11/2014 Lecture-based Learning Tuesday, Thursday 12:00PM - 01:45PM, Redfern Arts Center, Room PUT</t>
  </si>
  <si>
    <t>IIPE-310-01 (085020) Psycho-Social Aspects of Sport</t>
  </si>
  <si>
    <t>08/25/2014-12/10/2014 Blended - Partially On-Line Monday, Wednesday 02:00PM - 03:45PM, Science Center, Room 129</t>
  </si>
  <si>
    <t>Course Description: The purpose of this course is to present an interdisciplinary approach to sport which will challenege students to critically reflect and discuss sport from psychological and sociological perspectives. The central focus of the course is to understand how these perspectives and experiences interconnect our personal and societal viewpoints of sport today. Prerequisites: 24 credits in ISP including ITW-101 and IQL-101.</t>
  </si>
  <si>
    <t>F. Destani</t>
  </si>
  <si>
    <t>IIPE-310-02 (085021) Psycho-Social Aspects of Sport</t>
  </si>
  <si>
    <t>08/26/2014-12/11/2014 Blended - Partially On-Line Tuesday, Thursday 02:00PM - 03:45PM, Science Center, Room 129</t>
  </si>
  <si>
    <t>IIPHYS-305-01 (084285) Physics of Music</t>
  </si>
  <si>
    <t>08/25/2014-12/12/2014 Lecture-based Learning Monday, Wednesday, Friday 12:00PM - 01:10PM, Science Center, Room 375</t>
  </si>
  <si>
    <t>Course Description: An interdisciplinary exploration of how analyses of the physics of sound aid our understanding of music. Students will learn how sound is created, sustained, amplified; how limits in human physiology shape approaches to music; how physical properties of instruments relate to tone quality and give insight into different genres of music. Prerequisites: 24 credits in ISP including ITW 101 and IQL 101.</t>
  </si>
  <si>
    <t>S. Harfenist</t>
  </si>
  <si>
    <t>IIPSYC-350-01 (084429) When Harm Is Done</t>
  </si>
  <si>
    <t>08/26/2014-12/11/2014 Lecture-based Learning Tuesday, Thursday 12:00PM - 01:45PM, Huntress - Academic, Room 002</t>
  </si>
  <si>
    <t>Course Description: An interdisciplinary exploration of restorative justice, difficult dialogue, nonviolent resistance, and other models that differ from revenge and punishment as responses to crime and injustice. We will examine applications at the national and international level, in community criminal justice systems, in schools, in groups, and in personal relationships. Prerequisites: 24 credits in ISP including ITW-101 and IQL-101.</t>
  </si>
  <si>
    <t>L. Baker</t>
  </si>
  <si>
    <t>IITAD-399-01 (086269) Theatre and Social Issues</t>
  </si>
  <si>
    <t>08/25/2014-12/10/2014 Lecture-based Learning Monday, Wednesday 12:00PM - 01:45PM, Redfern Arts Center, Room 232</t>
  </si>
  <si>
    <t>IITDS-150-01 (085745) Tech &amp; Civilization</t>
  </si>
  <si>
    <t>08/25/2014-12/10/2014 Lecture-based Learning Monday, Wednesday 08:00AM - 09:45AM, Tds Building, Room 210</t>
  </si>
  <si>
    <t>Course Description: This course is a multidisciplinary exploration of technology that encourages students to assess the intended and unintended consequences of technical solutions through cultural, scientific, technological, economic, social and political lenses. Students will research self-selected topics to understand current issues and to select socially responsible solutions. 4 hour seminar.</t>
  </si>
  <si>
    <t>R. Foley</t>
  </si>
  <si>
    <t>IITDS-160-01 (085968) Peak Oil &amp; Sustain Soluts</t>
  </si>
  <si>
    <t>08/26/2014-12/11/2014 Lecture-based Learning Tuesday, Thursday 08:00AM - 09:45AM, Tds Building, Room 210</t>
  </si>
  <si>
    <t>Course Description: Apply tools of many different disciplines to explore national and international issues surrounding "Peak Oil" - impacts of dwindling supplies of fossil fuels, environmental and social costs of energy conversion procresses, national energy policies and grassroots activism. Develop interdisciplinary problem-solving skills by promoting sustainable solutions in Service Learning project. 4 hour seminar.</t>
  </si>
  <si>
    <t>IIWGS-101-03 (085754) Intro Women's &amp; Gender Studies</t>
  </si>
  <si>
    <t>08/26/2014-12/09/2014 Lecture-based Learning Tuesday 04:00PM - 07:30PM, Parker Hall, Room 113</t>
  </si>
  <si>
    <t>Course Description: This course is designed to introduce students to the key issues, questions, and debates in the interdisciplinary field of Women's and Gender Studies. Central to the course will be a focus on the social construction of identity and the myriad ways in which gender, race, class, sexuality and nationality work to constitute people's experiences.</t>
  </si>
  <si>
    <t>A. Wiley</t>
  </si>
  <si>
    <t>IIWGS-101-04 (087354) Intro Women's &amp; Gender Studies</t>
  </si>
  <si>
    <t>08/25/2014-12/10/2014 Lecture-based Learning Monday, Wednesday 12:00PM - 01:45PM, Huntress - Academic, Room 009</t>
  </si>
  <si>
    <t>S. Hottinger</t>
  </si>
  <si>
    <t>IIWGS-199-02 (085743) Men and Masculinities</t>
  </si>
  <si>
    <t>08/25/2014-12/08/2014 Lecture-based Learning Monday 04:00PM - 07:30PM, Morrison Hall, Room 109</t>
  </si>
  <si>
    <t>Section Description: This course is an interdisciplinary examination of males'diverse experiences as "boys" and "men" and the publicdiscourses about masculinities. A central goal of this course isto examine how gendered social norms influence men's actions andthe way men perceive themselves, other men, women and socialinstitutions. This course recognizes men's movements thatsupport social justice and social change. It addresses currentscholarship about topics such as men and feelings, male bodyimage, male friendship, male sexuality, male fertility, men'sexperiences as fathers, men's aggression and violence, men'sinvolvement in antiviolence movements, men and age, and men assurvivors of violence, among others.</t>
  </si>
  <si>
    <t>IIWGS-210-01 (085792) Abortion</t>
  </si>
  <si>
    <t>08/25/2014-12/10/2014 Lecture-based Learning Monday, Wednesday 10:00AM - 11:45AM, Huntress - Academic, Room 002</t>
  </si>
  <si>
    <t>Course Description: An interdisciplinary examination of the issue of abortion in the United States. Can one be a feminist and oppose legal access to abortion? Students will explore the legal, theological, and social history informing the abortion debate, with an aim to appreciate why resistance to reproductive choice exists and persists. Prereqs: ITW 101.</t>
  </si>
  <si>
    <t>IIWGS-240-01 (085790) Gender and Media</t>
  </si>
  <si>
    <t>08/25/2014-12/10/2014 Lecture-based Learning Monday, Wednesday 12:00PM - 01:45PM, Parker Hall, Room 210</t>
  </si>
  <si>
    <t>Course Description: We take an interdisciplinary approach to studying representations of gender (as well as class, race, and sexuality) in the mass media and popular culture. Using literature from cultural studies, communication, sociology, and other disciplines, we explore dominant ideologies and how they are perpetuated (or not) in media products. Prereqs: ITW 101.</t>
  </si>
  <si>
    <t>K. Honeycutt</t>
  </si>
  <si>
    <t>IIWGS-254-01 (086161) Women in the Holocaust</t>
  </si>
  <si>
    <t>Course Description: How did women's Holocaust experiences differ from those of men? An interdisciplinary exploration of gender in Central European families, in ghettos, camps, and resistance, this course examines connections between the Holocaust and present day manifestations of anti-Semitism, sexism, homophobia, and nationalism. Readings are drawn from history, women's studies, and Holocaust memoirs. Cross-listed as IIHGS 254.</t>
  </si>
  <si>
    <t>IIWGS-300-01 (085795) Women of Color</t>
  </si>
  <si>
    <t>Course Description: This interdisciplinary course explores the experiences of women of color using feminist scholarship from literature, sociology, history, and women's studies. Analyzes the history of social movements that have influenced the construction of the category "women of color" and articulates a critique of the category of "whiteness". Prereqs: 24 credits in ISP, including ITW and IQL.</t>
  </si>
  <si>
    <t>INASTR-101-01 (084265) Introduction to Astronomy</t>
  </si>
  <si>
    <t>08/25/2014-12/10/2014 Lecture-based Learning Monday, Wednesday 04:00PM - 05:45PM, Science Center, Room 302</t>
  </si>
  <si>
    <t>Course Description: Quantitative and descriptive view of current knowledge/developments in the field and methods use to acquire/analyze data and draw conclusions. Emphasis is on historical and cultural perspectives, modeling, tools of the astronomer, underlying physical principles. Some lab exercises. Topics include stellar astronomy, origin, structure, and evolution of the universe, Earth-Sun system, and planetary origins.</t>
  </si>
  <si>
    <t>S. McGregor</t>
  </si>
  <si>
    <t>INASTR-101-02 (084266) Introduction to Astronomy</t>
  </si>
  <si>
    <t>08/25/2014-12/10/2014 Lecture-based Learning Monday, Wednesday 06:00PM - 07:45PM, Science Center, Room 302</t>
  </si>
  <si>
    <t>INASTR-315-01 (084286) Visions of the Universe</t>
  </si>
  <si>
    <t>08/25/2014-12/10/2014 Lecture-based Learning Monday, Wednesday 06:00PM - 07:45PM, Science Center, Room 126</t>
  </si>
  <si>
    <t>Course Description: An in-depth study of the solar system, stellar evolution, exoplanets, binary and variable stars, black holes, the effects of dark matter and dark energy on the evolution of the universe. Emphasis will be given to historical and cultural influences leading to present day understanding. Prereqs: 24 credits in ISP including ITW-101 and IQL-101.</t>
  </si>
  <si>
    <t>K. Goodale</t>
  </si>
  <si>
    <t>INASTR-315-02 (086931) Visions of the Universe</t>
  </si>
  <si>
    <t>08/26/2014-12/11/2014 Lecture-based Learning Tuesday, Thursday 06:00PM - 07:45PM, Science Center, Room 302</t>
  </si>
  <si>
    <t>17 / 36</t>
  </si>
  <si>
    <t>INBIO-101-02 (084079) Intro to Human Phys</t>
  </si>
  <si>
    <t>08/26/2014-12/11/2014 Lecture-based Learning Tuesday, Thursday 06:00PM - 07:45PM, Science Center, Room 101</t>
  </si>
  <si>
    <t>Course Description: An exploration of biological issues and methods for nonmajors. Applying basic principles to modern problems, the course may focus on a theme such as evolution and conservation of biodiversity, plants and society, or ecology and environmental issues. Can be repeated for elective credit but not ISP credit as topics change.</t>
  </si>
  <si>
    <t>N. McDade</t>
  </si>
  <si>
    <t>INBIO-101-03 (084080) Tropical Ecology</t>
  </si>
  <si>
    <t>08/25/2014-12/10/2014 Lecture-based Learning Monday, Wednesday 06:00PM - 07:45PM, Science Center, Room 101</t>
  </si>
  <si>
    <t>INBIO-101-04 (084081) New Perspectives in Biology</t>
  </si>
  <si>
    <t>08/26/2014-12/11/2014 Lecture-based Learning Tuesday, Thursday 04:00PM - 05:45PM, Science Center, Room 129</t>
  </si>
  <si>
    <t>J. Imbarrato</t>
  </si>
  <si>
    <t>Course Description: Topics in the biological sciences such as genetics, health, ecology, and others will be explored at an in-depth level. Socially relevant and ethical issues such as AIDS, genetic engineering, embryo research, environmental crises and other issues will be emphasized. Prereq: 24 credits in ISP including ITW 101 and IQL 101.</t>
  </si>
  <si>
    <t>INBIO-300-03 (084085) The Art of Reproduction</t>
  </si>
  <si>
    <t>08/26/2014-12/11/2014 Lecture-based Learning Tuesday, Thursday 10:00AM - 11:45AM, Science Center, Room 375</t>
  </si>
  <si>
    <t>Section Description: An integrated laboratory/ lecture experience using animal andhuman models to explore the concepts, techniques, commercialapplication and ethical questions associated with assistedreproductive technology (ART). Topics include gamete production;infertility; superovulation; in vitro fertilization (IVF) andembryo culture; cryotechnology; intracytoplasmic sperminjection; and medical and societal dilemmas associated withA.R.T.</t>
  </si>
  <si>
    <t>S. Piscopo</t>
  </si>
  <si>
    <t>INBIO-300-04 (084086) The Art of Reproduction</t>
  </si>
  <si>
    <t>08/28/2014-12/11/2014 Lecture-based Learning Tuesday, Thursday 02:00PM - 03:45PM, Science Center, Room 302</t>
  </si>
  <si>
    <t>INBIO-300-05 (087378) The Art of Reproduction</t>
  </si>
  <si>
    <t>08/25/2014-12/12/2014 Lecture-based Learning Monday, Wednesday, Friday 10:00AM - 11:10AM, Science Center, Room 129</t>
  </si>
  <si>
    <t>21 / 38</t>
  </si>
  <si>
    <t>INCHEM-100-01 (084209) Introduction to Chemistry</t>
  </si>
  <si>
    <t>08/25/2014-12/10/2014 Lecture-based Learning Monday, Wednesday 04:00PM - 05:45PM, Science Center, Room 101</t>
  </si>
  <si>
    <t>Course Description: An introductory course providing a survey of general chemical principles and their application to current environmental and social issues. Topics include atomic and molecular structure, chemical bonding, energy, reaction chemistry, solutions and nuclear power. (Not open toward a major program in Biology, Chemistry, Geology, or Chemistry/Physics.)</t>
  </si>
  <si>
    <t>G. Gitchell</t>
  </si>
  <si>
    <t>INCHEM-100-02 (084210) Introduction to Chemistry</t>
  </si>
  <si>
    <t>08/26/2014-12/11/2014 Lecture-based Learning Tuesday, Thursday 04:00PM - 05:45PM, Science Center, Room 175</t>
  </si>
  <si>
    <t>E. Kaplan</t>
  </si>
  <si>
    <t>INCHEM-100-03 (084211) Introduction to Chemistry</t>
  </si>
  <si>
    <t>08/26/2014-12/11/2014 Lecture-based Learning Tuesday, Thursday 06:00PM - 07:45PM, Science Center, Room 126</t>
  </si>
  <si>
    <t>T. Geran</t>
  </si>
  <si>
    <t>INCHEM-103-01 (084394) Fundamentals of Chemistry</t>
  </si>
  <si>
    <t>08/25/2014-12/12/2014 Lecture-based Learning Tuesday, Thursday 10:00AM - 11:45AM, Science Center, Room 127 08/25/2014-12/12/2014 Laboratory Thursday 02:00PM - 03:50PM, Science Center, Room 203</t>
  </si>
  <si>
    <t>Course Description: Lecture and laboratory course providing a survey of general chemical principles. Topics include matter, energy, atomic and molecular structure, bonding, reaction chemistry and radioactivity. Knowledge of algebra, exponentials, and logarithms expected.Three-hour lecture, two-hour lab.(Not open toward a major program in Biology, Chemistry, Geology, or Chemistry/Physics.)</t>
  </si>
  <si>
    <t>R. Shalit</t>
  </si>
  <si>
    <t>INCHEM-103-02 (084396) Fundamentals of Chemistry</t>
  </si>
  <si>
    <t>08/25/2014-12/12/2014 Lecture-based Learning Tuesday, Thursday 10:00AM - 11:45AM, Science Center, Room 127 08/25/2014-12/12/2014 Laboratory Thursday 04:00PM - 05:50PM, Science Center, Room 203</t>
  </si>
  <si>
    <t>INCHEM-103-03 (084212) Fundamentals of Chemistry</t>
  </si>
  <si>
    <t>08/25/2014-12/12/2014 Lecture-based Learning Wednesday, Friday 08:00AM - 09:45AM, Science Center, Room 302 08/25/2014-12/12/2014 Laboratory Friday 10:00AM - 11:50AM, Science Center, Room 203</t>
  </si>
  <si>
    <t>INCHEM-103-04 (084392) Fundamentals of Chemistry</t>
  </si>
  <si>
    <t>08/25/2014-12/12/2014 Lecture-based Learning Wednesday, Friday 08:00AM - 09:45AM, Science Center, Room 302 08/25/2014-12/12/2014 Laboratory Friday 12:00PM - 01:50PM, Science Center, Room 203</t>
  </si>
  <si>
    <t>INCHEM-103-05 (084397) Fundamentals of Chemistry</t>
  </si>
  <si>
    <t>08/25/2014-12/12/2014 Lecture-based Learning Monday, Wednesday 02:00PM - 03:45PM, Science Center, Room 127 08/25/2014-12/12/2014 Laboratory Thursday 08:00AM - 09:50AM, Science Center, Room 203</t>
  </si>
  <si>
    <t>J. Davis</t>
  </si>
  <si>
    <t>INCHEM-103-06 (084493) Fundamentals of Chemistry</t>
  </si>
  <si>
    <t>08/25/2014-12/12/2014 Lecture-based Learning Monday, Wednesday 02:00PM - 03:45PM, Science Center, Room 127 08/25/2014-12/12/2014 Laboratory Thursday 10:00AM - 11:50AM, Science Center, Room 203</t>
  </si>
  <si>
    <t>INCHEM-111-01 (084400) General Chemistry I</t>
  </si>
  <si>
    <t>08/25/2014-12/12/2014 Lecture-based Learning Monday, Wednesday, Friday 10:40AM - 11:50AM, Science Center, Room 127 08/25/2014-12/12/2014 Laboratory Monday 02:00PM - 03:50PM, Science Center, Room 203</t>
  </si>
  <si>
    <t>Course Description: The first course in a one year sequence covering fundamental chemical principles and concepts, including stiochiometry, atomic and molecular structure, bonding, periodicity, gases and thermochemistry. Previous chemistry recommended. For students who plan to take further chemistry courses. Knowledge of algebra, exponentials and logarithms expected. Math assessment rxam required. 2 hour laboratory.</t>
  </si>
  <si>
    <t>INCHEM-111-02 (084401) General Chemistry I</t>
  </si>
  <si>
    <t>08/25/2014-12/12/2014 Lecture-based Learning Monday, Wednesday, Friday 10:40AM - 11:50AM, Science Center, Room 127 08/25/2014-12/12/2014 Laboratory Monday 04:00PM - 05:50PM, Science Center, Room 203</t>
  </si>
  <si>
    <t>INCHEM-111-04 (084403) General Chemistry I</t>
  </si>
  <si>
    <t>08/25/2014-12/12/2014 Lecture-based Learning Tuesday, Thursday 10:00AM - 11:45AM, Science Center, Room 126 08/25/2014-12/12/2014 Laboratory Tuesday 12:00PM - 01:50PM, Science Center, Room 203</t>
  </si>
  <si>
    <t>INCHEM-111-05 (084404) General Chemistry I</t>
  </si>
  <si>
    <t>08/25/2014-12/12/2014 Lecture-based Learning Tuesday, Thursday 10:00AM - 11:45AM, Science Center, Room 126 08/25/2014-12/12/2014 Laboratory Tuesday 02:00PM - 03:50PM, Science Center, Room 203</t>
  </si>
  <si>
    <t>INCHEM-111-06 (084405) General Chemistry I</t>
  </si>
  <si>
    <t>08/25/2014-12/12/2014 Lecture-based Learning Monday, Wednesday, Friday 12:00PM - 01:10PM, Science Center, Room 175 08/25/2014-12/12/2014 Laboratory Wednesday 02:00PM - 03:50PM, Science Center, Room 203</t>
  </si>
  <si>
    <t>D. Junge</t>
  </si>
  <si>
    <t>INCHEM-111-07 (084406) General Chemistry I</t>
  </si>
  <si>
    <t>08/25/2014-12/12/2014 Lecture-based Learning Monday, Wednesday, Friday 12:00PM - 01:10PM, Science Center, Room 175 08/25/2014-12/12/2014 Laboratory Wednesday 04:00PM - 05:50PM, Science Center, Room 203</t>
  </si>
  <si>
    <t>INCS-160-01 (084569) Microcomputer Systems</t>
  </si>
  <si>
    <t>08/25/2014-12/10/2014 Incorporates Lec &amp; Lab/Studio Monday, Wednesday 06:00PM - 07:45PM, Science Center, Room 154</t>
  </si>
  <si>
    <t>Course Description: This introductory course in microcomputer systems includes discussion of the underlying physics of the computer system, hardware/software installation, configuration, trouble shooting problems, networking essentials, and other related topics. The course is designed to prepare students to develop an understanding of the internal workings of a microcomputer system. Not open to students who have completed CS 160.</t>
  </si>
  <si>
    <t>R. Thompson</t>
  </si>
  <si>
    <t>INCS-160-02 (084570) Microcomputer Systems</t>
  </si>
  <si>
    <t>08/26/2014-12/11/2014 Incorporates Lec &amp; Lab/Studio Tuesday, Thursday 06:00PM - 07:45PM, Science Center, Room 154</t>
  </si>
  <si>
    <t>C. Wilder</t>
  </si>
  <si>
    <t>INENST-399-01 (087076) Farming With Nature in Mind</t>
  </si>
  <si>
    <t>08/28/2014-12/11/2014 Incorporates Lec &amp; Lab/Studio Thursday 12:00PM - 03:45PM, Science Center, Room 364</t>
  </si>
  <si>
    <t>Section Description: This course considers the ecological and social conditions whichsupport or undermine healthy functioning of food productionsystems, as well as the effect of varying farming methods on theenvironment. Students will consider models from agriculturalsystems around the world and will have opportunities forhands-on experimentation in agroecological methods.</t>
  </si>
  <si>
    <t>T. Schreiber</t>
  </si>
  <si>
    <t>INGEOL-110-01 (084239) Earth Systems Science</t>
  </si>
  <si>
    <t>08/25/2014-12/10/2014 Incorporates Lec &amp; Lab/Studio Monday, Wednesday 08:00AM - 09:45AM, Science Center, Room 126</t>
  </si>
  <si>
    <t>Course Description: An overview of earth's systems (geosphere, atmosphere, hydrosphere and biosphere) and their interactions. Includes a survey of earth materials, internal and external processes, global cycles (carbon, water) and feedback loops between humans and earth's systems. Environmental and resource issues are addressed. Includes an integrated laboratory component.</t>
  </si>
  <si>
    <t>C. Leger</t>
  </si>
  <si>
    <t>INGEOL-110-02 (084240) Earth Systems Science</t>
  </si>
  <si>
    <t>08/25/2014-12/10/2014 Incorporates Lec &amp; Lab/Studio Monday, Wednesday 12:00PM - 01:45PM, Science Center, Room 126</t>
  </si>
  <si>
    <t>INGEOL-110-03 (084241) Earth Systems Science</t>
  </si>
  <si>
    <t>08/26/2014-12/11/2014 Incorporates Lec &amp; Lab/Studio Tuesday, Thursday 12:00PM - 01:45PM, Science Center, Room 251</t>
  </si>
  <si>
    <t>INGEOL-151-03 (084658) Physical Geology</t>
  </si>
  <si>
    <t>08/25/2014-12/12/2014 Lecture-based Learning Monday, Wednesday 10:00AM - 11:45AM, Science Center, Room 251 08/25/2014-12/12/2014 Laboratory Monday 02:00PM - 03:45PM, Science Center, Room 251</t>
  </si>
  <si>
    <t>Course Description: An overview of the earth. Includes description and origins of minerals and rocks, internal and external processes and recognition of landforms they produce, global cycles (carbon, water) and feedback loops between humans and earth's systems. Environmental and resource issues are addressed. 3 hour lecture, 2 hour lab, Required field trips.</t>
  </si>
  <si>
    <t>P. Nielsen</t>
  </si>
  <si>
    <t>INGEOL-151-04 (084659) Physical Geology</t>
  </si>
  <si>
    <t>08/25/2014-12/12/2014 Lecture-based Learning Monday, Wednesday 10:00AM - 11:45AM, Science Center, Room 251 08/25/2014-12/12/2014 Laboratory Wednesday 02:00PM - 03:45PM, Science Center, Room 259</t>
  </si>
  <si>
    <t>INGEOL-151-05 (084660) Physical Geology</t>
  </si>
  <si>
    <t>08/25/2014-12/12/2014 Lecture-based Learning Tuesday, Thursday 10:00AM - 11:45AM, Science Center, Room 251 08/25/2014-12/12/2014 Laboratory Thursday 02:00PM - 03:45PM, Science Center, Room 251</t>
  </si>
  <si>
    <t>INGEOL-151-06 (084661) Physical Geology</t>
  </si>
  <si>
    <t>08/25/2014-12/12/2014 Lecture-based Learning Tuesday, Thursday 10:00AM - 11:45AM, Science Center, Room 251 08/25/2014-12/12/2014 Laboratory Wednesday 02:00PM - 03:45PM, Science Center, Room 251</t>
  </si>
  <si>
    <t>INGEOL-300-01 (084246) Geoscience Issues &amp; Society</t>
  </si>
  <si>
    <t>08/25/2014-12/10/2014 Lecture-based Learning Monday, Wednesday 10:00AM - 11:45AM, Science Center, Room 126</t>
  </si>
  <si>
    <t>Course Description: A course focusing on the cause and effect of geologic processes that impact society. Content may vary, but includes earthquakes, tsunamis, floods, volcanic activity, resource issues, and the geologic record of climate change. Students are expected to closely monitor popular media to document current geologic events and their effects. Prereq: 24 credits in ISP, including ITW 101, IQL 101 and one course from the IS category.</t>
  </si>
  <si>
    <t>INGEOL-300-02 (086586) Geoscience Issues &amp; Society</t>
  </si>
  <si>
    <t>08/25/2014-12/10/2014 Lecture-based Learning Monday, Wednesday 12:00PM - 01:45PM, Science Center, Room 251</t>
  </si>
  <si>
    <t>INGEOL-320-01 (084248) Global Climate Through Time</t>
  </si>
  <si>
    <t>08/26/2014-12/11/2014 Incorporates Lec &amp; Lab/Studio Tuesday, Thursday 12:00PM - 01:45PM, Science Center, Room 126</t>
  </si>
  <si>
    <t>Course Description: The tools of climatic science are used to investigate the evidence and mechanisms for earth's climatic change throughout geologic time. Includes: Climate classification and reasons for climate; Climate forcing mechanisms, anthropogenic forcing and the global warming crisis, and potential remedies. Combined lecture/lab. Prereq: 24 credits in ISP, including ITW 101 and IQL 101.</t>
  </si>
  <si>
    <t>D. Obolewicz</t>
  </si>
  <si>
    <t>INGEOL-320-02 (084249) Global Climate Through Time</t>
  </si>
  <si>
    <t>08/26/2014-12/11/2014 Incorporates Lec &amp; Lab/Studio Tuesday, Thursday 04:00PM - 05:45PM, Science Center, Room 126</t>
  </si>
  <si>
    <t>INHLSC-175-01 (084921) Essentials of Nutrition Sci</t>
  </si>
  <si>
    <t>08/26/2014-12/11/2014 Incorporates Lec &amp; Lab/Studio Tuesday, Thursday 12:00PM - 01:45PM, Joslin, Room 105</t>
  </si>
  <si>
    <t>Course Description: An introduction to basic science concepts including nutrition guidelines, micro and macronutrients, anatomy and physiology of digestion and absorption of nutrients, energy balance, and health and wellness. The course will integrate course content, technology and quantitative reasoning using hands-on investigative activities to interpret and evaluate nutritional needs.</t>
  </si>
  <si>
    <t>INHLSC-175-02 (084922) Essentials of Nutrition Sci</t>
  </si>
  <si>
    <t>08/26/2014-12/11/2014 Incorporates Lec &amp; Lab/Studio Tuesday, Thursday 10:00AM - 11:45AM, Huntress - Academic, Room 009</t>
  </si>
  <si>
    <t>INHLSC-175-03 (084923) Essentials of Nutrition Sci</t>
  </si>
  <si>
    <t>08/26/2014-12/11/2014 Incorporates Lec &amp; Lab/Studio Tuesday, Thursday 02:00PM - 03:45PM, Joslin, Room 306</t>
  </si>
  <si>
    <t>INHLSC-175-04 (084924) Essentials of Nutrition Sci</t>
  </si>
  <si>
    <t>08/25/2014-12/10/2014 Incorporates Lec &amp; Lab/Studio Monday, Wednesday 12:00PM - 01:45PM, Joslin, Room 303</t>
  </si>
  <si>
    <t>INMET-225-01 (084293) Meteorology</t>
  </si>
  <si>
    <t>08/26/2014-12/11/2014 Lecture-based Learning Tuesday, Thursday 10:00AM - 11:45AM, Science Center, Room 129</t>
  </si>
  <si>
    <t>Course Description: A survey of the atmosphere followed by discussion of solar influence, temperature, humidity, pressure, wind and forces. Weather patterns, severe weather and hurricanes are emphasized. World climates and classifications are treated, ending with past and future climates. Exercises such as map reading, etc., are conducted throughout the course.</t>
  </si>
  <si>
    <t>E. Pokras</t>
  </si>
  <si>
    <t>INMET-225-02 (084280) Meteorology</t>
  </si>
  <si>
    <t>08/26/2014-12/11/2014 Lecture-based Learning Tuesday, Thursday 12:00PM - 01:45PM, Science Center, Room 129</t>
  </si>
  <si>
    <t>INPHYS-141-01 (084268) College Physics I</t>
  </si>
  <si>
    <t>08/25/2014-12/12/2014 Lecture-based Learning Monday, Wednesday 06:00PM - 07:45PM, Science Center, Room 360 08/25/2014-12/12/2014 Laboratory Wednesday 12:00PM - 01:50PM, Science Center, Room 380</t>
  </si>
  <si>
    <t>Course Description: Algebra based introduction to Newtonian mechanics. Emphasis on conceptual understanding and problem solving: motion, forces, Newton's laws applied to both linear and rotational situations, momentum, energy and conservation laws. Knowledge of algebra and trigonometry expected. Math competency assessment administered. Includes 2 hour laboratory.</t>
  </si>
  <si>
    <t>G. Whittemore, M. French</t>
  </si>
  <si>
    <t>INPHYS-141-02 (084270) College Physics I</t>
  </si>
  <si>
    <t>08/25/2014-12/12/2014 Lecture-based Learning Monday, Wednesday 06:00PM - 07:45PM, Science Center, Room 360 08/25/2014-12/12/2014 Laboratory Wednesday 02:00PM - 03:50PM, Science Center, Room 380</t>
  </si>
  <si>
    <t>INPHYS-141-03 (084289) College Physics I</t>
  </si>
  <si>
    <t>08/25/2014-12/12/2014 Lecture-based Learning Monday, Wednesday 04:00PM - 05:45PM, Science Center, Room 360 08/25/2014-12/12/2014 Laboratory Tuesday 12:00PM - 01:50PM, Science Center, Room 380</t>
  </si>
  <si>
    <t>D. Lybarger, K. Goodale</t>
  </si>
  <si>
    <t>INPHYS-141-04 (084290) College Physics I</t>
  </si>
  <si>
    <t>08/25/2014-12/12/2014 Lecture-based Learning Monday, Wednesday 04:00PM - 05:45PM, Science Center, Room 360 08/25/2014-12/12/2014 Laboratory Tuesday 02:00PM - 03:50PM, Science Center, Room 380</t>
  </si>
  <si>
    <t>INPHYS-201-01 (084274) Phenomenal Science</t>
  </si>
  <si>
    <t>08/25/2014-12/10/2014 Incorporates Lec &amp; Lab/Studio Monday, Wednesday 04:00PM - 05:45PM, Science Center, Room 375</t>
  </si>
  <si>
    <t>Course Description: A hands-on, minds-on inquiry based exploration of the basic physical principles that underlie our observations and experiences in the everyday world. Topics include motion, forces, energy, fluids, sound, heat, light, electricity, magnetism and the atom. Ideal for preservice teachers. Prereq: IQL-101 or by permission of the instructor.</t>
  </si>
  <si>
    <t>S. Romano</t>
  </si>
  <si>
    <t>INPHYS-201-02 (084275) Phenomenal Science</t>
  </si>
  <si>
    <t>08/26/2014-12/11/2014 Incorporates Lec &amp; Lab/Studio Tuesday, Thursday 04:00PM - 05:45PM, Science Center, Room 375</t>
  </si>
  <si>
    <t>J. Odgers</t>
  </si>
  <si>
    <t>INSAFE-103-01 (085702) Safety Chemistry</t>
  </si>
  <si>
    <t>08/25/2014-12/12/2014 Lecture-based Learning Monday, Wednesday 08:00AM - 09:45AM, Tds Building, Room 108 08/25/2014-12/12/2014 Laboratory Monday 10:20AM - 11:50AM, Tds Building, Room 211</t>
  </si>
  <si>
    <t>Course Description: Lecture-lab survey course of introductory chemistry principles applied for professionals in, but not limited to, the safety field. Topics covered span from a basic understanding of matter to the properties of gases and chemical effects on biological and environmental processes. Knowledge of basic algebra is mandatory. 3.5 hr lecture, 1.5 hr laboratory.</t>
  </si>
  <si>
    <t>W. Solfiell, H. Malone</t>
  </si>
  <si>
    <t>INSAFE-103-02 (085703) Safety Chemistry</t>
  </si>
  <si>
    <t>08/25/2014-12/12/2014 Lecture-based Learning Monday, Wednesday 08:00AM - 09:45AM, Tds Building, Room 108 08/25/2014-12/12/2014 Laboratory Wednesday 10:20AM - 11:50AM, Tds Building, Room 211</t>
  </si>
  <si>
    <t>INSAFE-103-03 (085747) Safety Chemistry</t>
  </si>
  <si>
    <t>08/25/2014-12/12/2014 Lecture-based Learning Tuesday, Thursday 08:00AM - 09:45AM, Tds Building, Room 108 08/25/2014-12/12/2014 Laboratory Tuesday 10:20AM - 11:50AM, Tds Building, Room 211</t>
  </si>
  <si>
    <t>INSAFE-103-04 (085748) Safety Chemistry</t>
  </si>
  <si>
    <t>08/25/2014-12/12/2014 Lecture-based Learning Tuesday, Thursday 08:00AM - 09:45AM, Tds Building, Room 108 08/25/2014-12/12/2014 Laboratory Thursday 10:20AM - 11:50AM, Tds Building, Room 211</t>
  </si>
  <si>
    <t>IQL-101-01 (085913) Baseball Through the Years</t>
  </si>
  <si>
    <t>08/26/2014-12/11/2014 Lecture-based Learning Tuesday, Thursday 04:00PM - 05:45PM, Morrison Hall, Room 203</t>
  </si>
  <si>
    <t>Course Description: Students will develop the skills and habits of mind needed to work with quantitative information in daily life - numbers in the news, taxes, debt, inflation, probability. Emphasizes real-world, open-ended situations. Topics include estimation, algebraic reasoning, linear and exponential models, descriptive statistics, and spreadsheets.</t>
  </si>
  <si>
    <t>Section Description: This course will teach you the basics of numerical literacy using data and stories from the world of Baseball. In this course we will use descriptive statistics and mathematical modeling to read, interpret, and analyze baseball data. You will have an opportunity to learn some of the history of this rich game, its teams and its players. Woven throughout the course is instruction on the use of selected software applications and the campus computing environment. Assignments will include case studies, written reports and reflections, computer-based and oral presentations and spreadsheets.</t>
  </si>
  <si>
    <t>K. Gauvreau</t>
  </si>
  <si>
    <t>IQL-101-02 (085914) Baseball Through the Years</t>
  </si>
  <si>
    <t>08/26/2014-12/11/2014 Lecture-based Learning Tuesday, Thursday 06:00PM - 07:45PM, Morrison Hall, Room 203</t>
  </si>
  <si>
    <t>IQL-101-03 (085916) Baseball Through the Years</t>
  </si>
  <si>
    <t>08/25/2014-12/10/2014 Lecture-based Learning Monday, Wednesday 04:00PM - 05:45PM, Science Center, Room 127</t>
  </si>
  <si>
    <t>P. Lagace</t>
  </si>
  <si>
    <t>IQL-101-04 (086002) Baseball Through the Years</t>
  </si>
  <si>
    <t>08/25/2014-12/10/2014 Lecture-based Learning Monday, Wednesday 06:00PM - 07:45PM, Science Center, Room 127</t>
  </si>
  <si>
    <t>IQL-101-05 (086003) Quantitative Reasoning</t>
  </si>
  <si>
    <t>08/25/2014-12/10/2014 Community-based Learning Monday, Wednesday 04:00PM - 05:45PM, Huntress - Academic, Room 002</t>
  </si>
  <si>
    <t>Section Description: This course covers the basic algebra and technological toolsused in the social, physical and life sciences to analyzequantitative information. The emphasis is on real world,open-ended problems that involve reading, writing, calculating,synthesizing, and clearly reporting results. Topics includedescriptive statistics, linear, and exponential models.Technology used in the course includes computers (spreadsheets,internet) and graphing calculators.</t>
  </si>
  <si>
    <t>K. Virgin</t>
  </si>
  <si>
    <t>IQL-101-06 (086008) Quantitative Reasoning</t>
  </si>
  <si>
    <t>08/25/2014-12/10/2014 Community-based Learning Monday, Wednesday 06:00PM - 07:45PM, Huntress - Academic, Room 002</t>
  </si>
  <si>
    <t>IQL-101-07 (086013) Truth in the Media</t>
  </si>
  <si>
    <t>08/25/2014-12/10/2014 Guided Inquiry Monday, Wednesday 08:00AM - 09:45AM, Huntress - Academic, Room 005</t>
  </si>
  <si>
    <t>Section Description: Students will learn how to be better consumers of information byshowing the role of statistics in many aspects of everyday life. This course uses real examples and case studies to build anunderstanding of the core ideas of statistics that can beapplied to a variety of subject areas. This course will helpstudents develop the ability to evaluate studies, form opinionsabout their conclusions and become better critical thinkers anddecision makers.</t>
  </si>
  <si>
    <t>B. Faulkner</t>
  </si>
  <si>
    <t>IQL-101-08 (086014) Truth in the Media</t>
  </si>
  <si>
    <t>08/25/2014-12/10/2014 Guided Inquiry Monday, Wednesday 10:00AM - 11:45AM, Huntress - Academic, Room 005</t>
  </si>
  <si>
    <t>IQL-101-09 (086016) Examining Energy Costs</t>
  </si>
  <si>
    <t>08/26/2014-12/11/2014 Guided Inquiry Tuesday, Thursday 10:00AM - 11:45AM, Huntress - Academic, Room 005</t>
  </si>
  <si>
    <t>Section Description: Students will examine the cradle to grave cost of traditionaland alternative energy. During the course of the semester wewill compare and contrast energy costs throughout the U.S. Using statistical methods, students will research and makecomparisons of energy expenses among the different states. Class activities will include collecting, analyzing, andreporting on the consumption and market /real time energy costsassociated with our daily lives.</t>
  </si>
  <si>
    <t>L. Bomba</t>
  </si>
  <si>
    <t>IQL-101-10 (086021) Examining Energy Costs</t>
  </si>
  <si>
    <t>08/26/2014-12/11/2014 Guided Inquiry Tuesday, Thursday 08:00AM - 09:45AM, Huntress - Academic, Room 005</t>
  </si>
  <si>
    <t>IQL-101-11 (086023) Seven Revolutions</t>
  </si>
  <si>
    <t>08/26/2014-12/11/2014 Guided Inquiry Tuesday, Thursday 10:00AM - 11:45AM, Science Center, Room 163</t>
  </si>
  <si>
    <t>Section Description: This course analyzes key global public policy challenges thatcitizens, communities and leaders face in the future andpromotes strategic long-term thinking. The Seven Revolutionsinitiative identifies population, resource management,technology, information &amp; knowledge, economic integration,conflict and governance as forces that embody opportunity andrisk in the years ahead.</t>
  </si>
  <si>
    <t>K. Schmidl-Gagne</t>
  </si>
  <si>
    <t>IQL-101-12 (086026) Media and Public Health</t>
  </si>
  <si>
    <t>08/26/2014-12/11/2014 Lecture-based Learning Tuesday, Thursday 04:00PM - 05:45PM, Science Center, Room 127</t>
  </si>
  <si>
    <t>Section Description: IQL 101 Media and Public Health is a lecture-based course that introduces students to methods used by popular media sources to present information about medicine and public health. Studentswill investigate the use and misuse of statistics using media-source examples, including reporting about local epidemics, global pandemics, food safety, nutrition, and peer-reviewed medical research studies. This course will help students become critical consumers of medical and health-relatedinformation, learning the skills and the confidence to question the conclusions presented by others.</t>
  </si>
  <si>
    <t>IQL-101-13 (086027) Does the Earth Have a Fever?</t>
  </si>
  <si>
    <t>08/26/2014-12/11/2014 Lecture-based Learning Tuesday, Thursday 04:00PM - 05:45PM, Huntress - Academic, Room 005</t>
  </si>
  <si>
    <t>Section Description: What is global warming? Is it really happening, and are people really responsible? This course examines real data from real studies. You will investigate the theory behind global warming and the greenhouse effect. You will learn how to look at actual data, and how to decide which data you should or should not trust. You will then be able to decide for yourself whether thatevidence does or does not support the idea that our planet is warming and that humans are responsible.</t>
  </si>
  <si>
    <t>IQL-101-14 (086028) Statistical Reasoning</t>
  </si>
  <si>
    <t>08/26/2014-12/11/2014 Lecture-based Learning Tuesday, Thursday 04:00PM - 05:45PM, Huntress - Academic, Room 002</t>
  </si>
  <si>
    <t>Section Description: Students will learn how to be better consumers of information byshowing the role of statistics in many aspects of everyday life.This course uses real examples and case studies to build an understanding of the core ideas of statistics that can b appliedto a variety of subject areas. This course will help students develop the ability to evaluate studies, form opinions about their conclusions and become better critical thinkers and decision makers.</t>
  </si>
  <si>
    <t>A. Marinaccio</t>
  </si>
  <si>
    <t>IQL-101-15 (086029) Baseball Through the Years</t>
  </si>
  <si>
    <t>08/27/2014-12/12/2014 Lecture-based Learning Wednesday, Friday 10:00AM - 11:45AM, Science Center, Room 163</t>
  </si>
  <si>
    <t>J. Miller</t>
  </si>
  <si>
    <t>IQL-101-16 (086032) Baseball Through the Years</t>
  </si>
  <si>
    <t>08/27/2014-12/12/2014 Lecture-based Learning Wednesday, Friday 08:00AM - 09:45AM, Science Center, Room 360</t>
  </si>
  <si>
    <t>IQL-101-17 (086035) Statistical Reasoning</t>
  </si>
  <si>
    <t>08/26/2014-12/11/2014 Lecture-based Learning Tuesday, Thursday 12:00PM - 01:45PM, Science Center, Room 161</t>
  </si>
  <si>
    <t>M. Speaks</t>
  </si>
  <si>
    <t>IQL-101-18 (086037) Statistical Reasoning</t>
  </si>
  <si>
    <t>08/26/2014-12/11/2014 Lecture-based Learning Tuesday, Thursday 06:00PM - 07:45PM, 88 Winchester St., Room 201</t>
  </si>
  <si>
    <t>J. Nager</t>
  </si>
  <si>
    <t>IQL-101-19 (089135) Quantitative Rasoning</t>
  </si>
  <si>
    <t>08/26/2014-12/11/2014 Lecture-based Learning Tuesday, Thursday 12:00PM - 01:45PM, Science Center, Room 127</t>
  </si>
  <si>
    <t>E. Bressett</t>
  </si>
  <si>
    <t>ISANTH-110-01 (083998) Cultural Anthropology</t>
  </si>
  <si>
    <t>08/26/2014-12/11/2014 Lecture-based Learning Tuesday, Thursday 10:00AM - 11:45AM, Rhodes Hall, Room N116</t>
  </si>
  <si>
    <t>Course Description: Introduction to anthropological knowledge and understanding of human cultures and societies. Cross cultural comparison and review of tribal and industrialized societies. Application of anthropological concepts to provide understanding of other cultures and one's own culture.</t>
  </si>
  <si>
    <t>0 / 36</t>
  </si>
  <si>
    <t>ISANTH-110-02 (087684) Cultural Anthropology</t>
  </si>
  <si>
    <t>08/26/2014-12/11/2014 Lecture-based Learning Tuesday, Thursday 12:00PM - 01:45PM, Rhodes Hall, Room N116</t>
  </si>
  <si>
    <t>W. Stemp</t>
  </si>
  <si>
    <t>ISANTH-111-01 (084000) Archaeology &amp; Physical Anth</t>
  </si>
  <si>
    <t>08/25/2014-12/10/2014 Lecture-based Learning Monday, Wednesday 02:00PM - 03:45PM, Rhodes Hall, Room S203</t>
  </si>
  <si>
    <t>Course Description: An introduction to the biological and cultural evolution of human beings. In addition to the prehistoric record, the course will cover primatology, human variation, and problems of theory and practice in archeology.</t>
  </si>
  <si>
    <t>ISCS-140-01 (084562) Programming Foundations I</t>
  </si>
  <si>
    <t>08/26/2014-12/11/2014 Lecture-based Learning Tuesday, Thursday 10:00AM - 11:45AM, Science Center, Room 154</t>
  </si>
  <si>
    <t>Course Description: Introduces students to fundamental computer science (CS) principles that help prepare students for successful careers in their chosen disciplines. Topics include: hardware &amp; software fundamentals; algorithm development fundamentals; introduction to Java programming; control structures; construction of classes and methods; array processing; introduction to inheritance; interfaces. Not open to students who have completed CS 140.</t>
  </si>
  <si>
    <t>ISCS-140-03 (084564) Programming Foundations I</t>
  </si>
  <si>
    <t>08/25/2014-12/10/2014 Lecture-based Learning Monday, Wednesday 04:00PM - 05:45PM, Science Center, Room 154</t>
  </si>
  <si>
    <t>W. Petschik</t>
  </si>
  <si>
    <t>ISCS-150-01 (084566) Website Design &amp; Construction</t>
  </si>
  <si>
    <t>08/25/2014-12/10/2014 Incorporates Lec &amp; Lab/Studio Monday, Wednesday 08:00AM - 09:45AM, Science Center, Room 154</t>
  </si>
  <si>
    <t>Course Description: Introduces website construction as a pervasive means of problem solving and communication. Through the various methodologies covered, the course helps students prepare for successful careers in their chosen disciplines. Topics include: fundamentals of website design; Hypertext Markup Language (HTML); introduction to Extensible Markup Language (XML); other supporting methodologies. Not open to students who have completed CS 150.</t>
  </si>
  <si>
    <t>ISCS-150-02 (084567) Website Design &amp; Construction</t>
  </si>
  <si>
    <t>08/26/2014-12/11/2014 Incorporates Lec &amp; Lab/Studio Tuesday, Thursday 06:00PM - 07:45PM, Science Center, Room 163</t>
  </si>
  <si>
    <t>ISECON-104-01 (084483) Intro to Macroeconomics</t>
  </si>
  <si>
    <t>08/26/2014-12/11/2014 Lecture-based Learning Tuesday, Thursday 10:00AM - 11:45AM, Morrison Hall, Room 107</t>
  </si>
  <si>
    <t>Course Description: Introduction to macroeconomics terminology, concepts and theories using historical context, quantitative tools, graphical analysis, and macroeconomic models. Course concepts examined in a social and/or political context as appropriate.</t>
  </si>
  <si>
    <t>ISECON-104-02 (084484) Intro to Macroeconomics</t>
  </si>
  <si>
    <t>08/26/2014-12/11/2014 Lecture-based Learning Tuesday, Thursday 12:00PM - 01:45PM, Morrison Hall, Room 107</t>
  </si>
  <si>
    <t>ISECON-104-03 (084485) Intro to Macroeconomics</t>
  </si>
  <si>
    <t>08/25/2014-12/10/2014 Lecture-based Learning Monday, Wednesday 02:00PM - 03:45PM, Morrison Hall, Room 203</t>
  </si>
  <si>
    <t>W. McColloch</t>
  </si>
  <si>
    <t>ISECON-104-04 (084486) Intro to Macroeconomics</t>
  </si>
  <si>
    <t>08/25/2014-12/10/2014 Lecture-based Learning Monday, Wednesday 04:00PM - 05:45PM, Morrison Hall, Room 107</t>
  </si>
  <si>
    <t>ISECON-360-01 (084489) Hist Economic Thought</t>
  </si>
  <si>
    <t>08/26/2014-12/11/2014 Lecture-based Learning Tuesday, Thursday 04:00PM - 05:45PM, Morrison Hall, Room 109</t>
  </si>
  <si>
    <t>Course Description: Examines the philosophical debates that underlie modern economic models through texts by Adam Smith Karl Marx, and John Maynard Keynes. Topics such as the relationship between competition and justice, prices and ethics, free markets vs. government regulatin will be explored. Prereq: 24 credits in ISP, including ITW 101 and IQL 101, and one course from the IS category ISECON, ISPOSC, IHHIST, or IHPHIL.</t>
  </si>
  <si>
    <t>ISGEOG-100-01 (084021) Introduction to Geography</t>
  </si>
  <si>
    <t>08/25/2014-12/10/2014 Lecture-based Learning Monday, Wednesday 04:00PM - 05:45PM, Science Center, Room 275</t>
  </si>
  <si>
    <t>Course Description: A systematic introduction to the discipline, designed to give the beginning student exposure to major topics associated with the subfields of geography. Geographic concepts and theories using real world examples will be presented in order to examine spatial information and patterns which exist on earth.</t>
  </si>
  <si>
    <t>K. Heaney</t>
  </si>
  <si>
    <t>ISGEOG-100-02 (084020) Introduction to Geography</t>
  </si>
  <si>
    <t>08/26/2014-12/11/2014 Lecture-based Learning Tuesday, Thursday 04:00PM - 05:45PM, Science Center, Room 275</t>
  </si>
  <si>
    <t>ISGEOG-100-03 (084019) Introduction to Geography</t>
  </si>
  <si>
    <t>08/26/2014-12/11/2014 Lecture-based Learning Tuesday, Thursday 04:00PM - 05:45PM, Science Center, Room 302</t>
  </si>
  <si>
    <t>C. Sterling</t>
  </si>
  <si>
    <t>ISGEOG-100-04 (084018) Introduction to Geography</t>
  </si>
  <si>
    <t>08/25/2014-12/10/2014 Lecture-based Learning Monday, Wednesday 10:00AM - 11:45AM, Science Center, Room 302</t>
  </si>
  <si>
    <t>ISGEOG-100-05 (084017) Introduction to Geography</t>
  </si>
  <si>
    <t>08/25/2014-12/10/2014 Lecture-based Learning Monday, Wednesday 12:00PM - 01:45PM, Science Center, Room 302</t>
  </si>
  <si>
    <t>ISGEOG-101-01 (084207) World Regional Geography</t>
  </si>
  <si>
    <t>08/26/2014-12/11/2014 Lecture-based Learning Tuesday, Thursday 02:00PM - 03:45PM, Science Center, Room 275</t>
  </si>
  <si>
    <t>Course Description: Introduction to the geography of the world's peoples and places. Adopting a regional perspective, the course examines the homogenizing and diversifying forces inherent among the world's countries, peoples, and physical environments. Includes resource materials for teaching geography. Students may not receive credit for both ISGEOG 101 and GEOG 105.</t>
  </si>
  <si>
    <t>ISGEOG-201-01 (084793) Geography for Teachers</t>
  </si>
  <si>
    <t>08/25/2014-12/10/2014 Lecture-based Learning Monday, Wednesday 02:00PM - 03:45PM, Science Center, Room 282</t>
  </si>
  <si>
    <t>Course Description: A combination of world regional geography and its application in the k-12 classroom. Course is based on the six essential elements of geography and the national geography standards. Appropriate for both elementary and secondary pre-service teachers. Not open to students who have completed ISGEOG 101.</t>
  </si>
  <si>
    <t>ISGEOG-203-01 (084015) The Human Cultural Mosaic</t>
  </si>
  <si>
    <t>08/25/2014-12/10/2014 Lecture-based Learning Monday, Wednesday 08:00AM - 09:45AM, Science Center, Room 275</t>
  </si>
  <si>
    <t>Course Description: Focuses on a global analysis of cultural systems, spatial patterns and processes underlying cultural evolution, resource systems, and the impact of humans on the environment.</t>
  </si>
  <si>
    <t>A. Rydant</t>
  </si>
  <si>
    <t>ISGEOG-203-02 (084014) The Human Cultural Mosaic</t>
  </si>
  <si>
    <t>08/25/2014-12/10/2014 Lecture-based Learning Monday, Wednesday 10:00AM - 11:45AM, Science Center, Room 275</t>
  </si>
  <si>
    <t>ISGEOG-204-01 (084012) Physical Geography</t>
  </si>
  <si>
    <t>08/26/2014-12/11/2014 Lecture-based Learning Tuesday, Thursday 10:00AM - 11:45AM, Science Center, Room 275</t>
  </si>
  <si>
    <t>Course Description: This course examines the dynamic processes that shape the Earth's landscapes. Special attention is given to weather, climate, maps, and landforms.</t>
  </si>
  <si>
    <t>ISGEOG-204-02 (084011) Physical Geography</t>
  </si>
  <si>
    <t>08/26/2014-12/11/2014 Lecture-based Learning Tuesday, Thursday 12:00PM - 01:45PM, Science Center, Room 275</t>
  </si>
  <si>
    <t>ISGEOG-205-01 (084010) Environmental Geography</t>
  </si>
  <si>
    <t>08/25/2014-12/10/2014 Lecture-based Learning Monday, Wednesday 12:00PM - 01:45PM, Science Center, Room 282</t>
  </si>
  <si>
    <t>Course Description: Explores complex relationships between nature, culture and place. Emphasis is placed on spatial aspects of human interactions with the environment resulting in serious issues including pollution, global climate change, and resource depletion. Environmentally sustainable actions will be examined and assessed. Prereqs: IQL-101 or ITW-101.</t>
  </si>
  <si>
    <t>ISGEOG-205-02 (084009) Environmental Geography</t>
  </si>
  <si>
    <t>08/25/2014-12/10/2014 Lecture-based Learning Monday, Wednesday 10:00AM - 11:45AM, Science Center, Room 282</t>
  </si>
  <si>
    <t>ISGEOG-399-01 (084008) Latin America</t>
  </si>
  <si>
    <t>08/27/2014-12/10/2014 Lecture-based Learning Wednesday 06:00PM - 09:30PM, Science Center, Room 282</t>
  </si>
  <si>
    <t>Section Description: Perspectives on the perception of poverty in Latin America; aninvestigation into how cultural bias can limit appreciation andrespect for behaviors and societal routines. The course willreview people and patterns of some of the countries of Centraland South America to understand how apparent poverty may maskprofound richness.</t>
  </si>
  <si>
    <t>T. Johnson</t>
  </si>
  <si>
    <t>17 / 30</t>
  </si>
  <si>
    <t>ISGEOG-399-02 (088050) Geography of Aging</t>
  </si>
  <si>
    <t>08/26/2014-12/11/2014 Lecture-based Learning Tuesday, Thursday 10:00AM - 11:45AM, Science Center, Room 282</t>
  </si>
  <si>
    <t>Section Description: The baby-boom generation is beginning to turn 65. In barely adecade the number of older adults will practically double. Thiscourse focuses on the implications of this upcoming demographictransition on urban life, healthcare, public policy &amp;communities through a geographic lens and from both a local andglobal perspective.</t>
  </si>
  <si>
    <t>ISPOSC-110-01 (084825) Governing America</t>
  </si>
  <si>
    <t>08/26/2014-12/11/2014 Blended - Partially On-Line Tuesday, Thursday 08:00AM - 09:45AM, Morrison Hall, Room 207</t>
  </si>
  <si>
    <t>Course Description: An analysis of governance and political citizenship in the United States. Includes examination of national institutions (Congress, Courts and the Presidency), other public offices, election cycles, and subnational politics. Compares democracy with other governing models, and examines types of political information and practice in deliberative political discussion.</t>
  </si>
  <si>
    <t>M. Welsh</t>
  </si>
  <si>
    <t>ISPOSC-210-01 (084098) United States Politics</t>
  </si>
  <si>
    <t>08/25/2014-12/10/2014 Lecture-based Learning Monday, Wednesday 02:00PM - 03:45PM, Morrison Hall, Room 110</t>
  </si>
  <si>
    <t>Course Description: Survey of United States politics at the federal level. Emphasis on the context and development of the Constitution and the evolution of political institutions, such as Congress, the Presidency, and the courts. Other topics include political economy, media, public opinion, parties, elections, interest groups, and social movements.</t>
  </si>
  <si>
    <t>W. Bendix</t>
  </si>
  <si>
    <t>ISPOSC-210-02 (084100) United States Politics</t>
  </si>
  <si>
    <t>08/25/2014-12/10/2014 Lecture-based Learning Monday, Wednesday 04:00PM - 05:45PM, Morrison Hall, Room 110</t>
  </si>
  <si>
    <t>ISPOSC-223-01 (084102) Intro Comp Govt</t>
  </si>
  <si>
    <t>08/26/2014-12/11/2014 Lecture-based Learning Tuesday, Thursday 10:00AM - 11:45AM, Morrison Hall, Room 204</t>
  </si>
  <si>
    <t>Course Description: Introduction to comparative analysis, usually focusing on a pair of cases (such as Canada and the United States) that have similar histories and societies, but different governments and policy outcomes. Primary emphasis: the context and evolution of political traditions, institutions, and behavior. Secondary emphasis: the methods of comparative analysis.</t>
  </si>
  <si>
    <t>J. Martin</t>
  </si>
  <si>
    <t>ISPOSC-230-01 (084103) Political Thought: Foundations</t>
  </si>
  <si>
    <t>08/26/2014-12/11/2014 Lecture-based Learning Tuesday, Thursday 04:00PM - 05:45PM, Morrison Hall, Room 204</t>
  </si>
  <si>
    <t>Course Description: Introduction to the political philosophies that framed political action and governance in the West between the Classical Era and the end of the 17th Century. Students learn the political contributions of Greek, Roman, Church, Reformation, and Enlightenment thinkers. Students also learn how to ask, answer, and assess philosophical questions about political power.</t>
  </si>
  <si>
    <t>ISPOSC-399-01 (087457) The U. S. Presidency</t>
  </si>
  <si>
    <t>08/26/2014-12/11/2014 Lecture-based Learning Tuesday, Thursday 04:00PM - 05:45PM, Rhodes Hall, Room S257</t>
  </si>
  <si>
    <t>Section Description: This course examines the modern American presidency. It providesa broad introduction to the executive branch and covers a rangeof topics, including campaigns and elections, rhetoric andspeechmaking, and foreign and domestic policymaking. A key themeconcerns the nature and paradoxes of presidential power.Prerequisite: ISPOSC 210 is recommended but not required. Fall.</t>
  </si>
  <si>
    <t>ISPSYC-100-01 (084430) Topics in Psychology</t>
  </si>
  <si>
    <t>08/28/2014-12/11/2014 Lecture-based Learning Thursday 06:00PM - 09:30PM, Joslin, Room 303</t>
  </si>
  <si>
    <t>Course Description: An exploration of topical psychological issues for nonmajors. Topics vary in sub areas of psychology such as biological, social, cognitive, developmental, and clinical psychology. May be repeated for credit as topics change.</t>
  </si>
  <si>
    <t>N. Feres</t>
  </si>
  <si>
    <t>ISPSYC-100-02 (084431) Topics in Psychology</t>
  </si>
  <si>
    <t>08/25/2014-12/10/2014 Lecture-based Learning Monday, Wednesday 06:00PM - 07:45PM, Morrison Hall, Room 201</t>
  </si>
  <si>
    <t>J. Frechette</t>
  </si>
  <si>
    <t>ISPSYC-100-03 (084432) Intro to Ecopsychology</t>
  </si>
  <si>
    <t>08/25/2014-12/10/2014 Lecture-based Learning Monday, Wednesday 04:00PM - 05:45PM, Rhodes Hall, Room S203</t>
  </si>
  <si>
    <t>B. Quigley</t>
  </si>
  <si>
    <t>ISPSYC-312-01 (084433) Lifespan Psychology</t>
  </si>
  <si>
    <t>08/26/2014-12/11/2014 Blended - Partially On-Line Tuesday, Thursday 12:00PM - 01:45PM, Rhodes Hall, Room S203</t>
  </si>
  <si>
    <t>Course Description: This course investigates the major psychological theories of lifespan development and provides a multifaceted introduction to the dynamics of intrapsychic development that occurs across the human lifespan. Major developmental milestones, effects of diversity and multiculturalism, socioeconomic status, family constellation, and socio-cultural variables are essential components of analysis. Prerequisites: 24 credits in ISP, including ITW 101 and IQL 101.</t>
  </si>
  <si>
    <t>C. Wesley-Hartman</t>
  </si>
  <si>
    <t>ISPSYC-312-03 (085521) Lifespan Psychology</t>
  </si>
  <si>
    <t>08/25/2014-12/10/2014 Lecture-based Learning Monday, Wednesday 10:00AM - 11:45AM, Morrison Hall, Room 208</t>
  </si>
  <si>
    <t>J. Brown</t>
  </si>
  <si>
    <t>ISPSYC-399-02 (084773) Psychology &amp; Diversity</t>
  </si>
  <si>
    <t>08/25/2014-12/10/2014 Lecture-based Learning Monday, Wednesday 06:00PM - 07:45PM, Morrison Hall, Room 203</t>
  </si>
  <si>
    <t>D. Morris</t>
  </si>
  <si>
    <t>ISPSYC-399-03 (086923) Psychology of Prejudice</t>
  </si>
  <si>
    <t>08/25/2014-12/10/2014 Lecture-based Learning Monday, Wednesday 04:00PM - 05:45PM, Joslin, Room 306</t>
  </si>
  <si>
    <t>S. Clark</t>
  </si>
  <si>
    <t>ISSOC-125-03 (083978) Sociology Now</t>
  </si>
  <si>
    <t>08/25/2014-12/10/2014 Lecture-based Learning Monday, Wednesday 12:00PM - 01:45PM, Rhodes Hall, Room N116</t>
  </si>
  <si>
    <t>Course Description: Course covers current events, applying a sociological perspective. Intended for students completing the ISP, or those interested in a major in sociology or social sciences. Students will learn how sociologists apply the scientific method to study current events. Course does not count for elective credit in the Sociology Major.</t>
  </si>
  <si>
    <t>C. Keller</t>
  </si>
  <si>
    <t>ISSOC-125-04 (083979) Sociology Now</t>
  </si>
  <si>
    <t>08/25/2014-12/10/2014 Lecture-based Learning Monday, Wednesday 02:00PM - 03:45PM, Rhodes Hall, Room N116</t>
  </si>
  <si>
    <t>ISSOC-310-01 (083981) Social Problems</t>
  </si>
  <si>
    <t>08/26/2014-12/11/2014 Lecture-based Learning Tuesday, Thursday 12:00PM - 01:45PM, Rhodes Hall, Room N212</t>
  </si>
  <si>
    <t>Course Description: A study of selected social problems using a sociological lens. Problems may include alcoholism and drug addiction, crime, divorce, poverty, gender inequality, race relations, and others. Prerequisites: 24 credits in ISP, including ITW 101 and IQL 101 and one course from the IS category.</t>
  </si>
  <si>
    <t>N. Wengerd</t>
  </si>
  <si>
    <t>ISSOC-310-02 (083982) Social Problems</t>
  </si>
  <si>
    <t>08/26/2014-12/11/2014 Lecture-based Learning Tuesday, Thursday 02:00PM - 03:45PM, Rhodes Hall, Room N212</t>
  </si>
  <si>
    <t>ISSOC-399-01 (086300) Soc. of Ireland &amp; N. Ireland</t>
  </si>
  <si>
    <t>08/26/2014-12/11/2014 Lecture-based Learning Tuesday, Thursday 06:00PM - 07:45PM, Rhodes Hall, Room N213</t>
  </si>
  <si>
    <t>Section Description: Introduces students to the issues of class, gender, ethnicity,space and tourism in the context of Irish and Northern Irishsociety. Class involves a mandatory two-week study abroadcomponent. Registration by permission of instructor only.</t>
  </si>
  <si>
    <t>N. Moran</t>
  </si>
  <si>
    <t>ITW-101-01 (085993) Landscape Art and Land Ethic</t>
  </si>
  <si>
    <t>08/26/2014-12/11/2014 Lecture-based Learning Tuesday, Thursday 08:00AM - 09:45AM, Morrison Hall, Room 205</t>
  </si>
  <si>
    <t>Course Description: Introduces students to skills and ways of thinking essential to intellectual inquiry. Students will pose a creative and complex question; investigate it with critical analyses of readings, research, and data; and use appropriate research techniques and documentation to produce a substantial writing project.</t>
  </si>
  <si>
    <t>Section Description: What are the connections between representations of the naturalworld and ecological thought? What kinds of art nurture orenable the development of what Aldo Leopold first called "theland ethic?" Writers in this course will develop complexconnections between literature, visual art, and environmentalissues, building on the direct study of works of art in theThorne-Sagendorph gallery, other art galleries, and outdoorexcursions. Dr. Stroup.</t>
  </si>
  <si>
    <t>ITW-101-02 (086062) Black Music Blues Nation</t>
  </si>
  <si>
    <t>08/27/2014-12/12/2014 Lecture-based Learning Wednesday, Friday 12:00PM - 01:45PM, Blake House, Room 101</t>
  </si>
  <si>
    <t>Section Description: This ITW section employs Black music as its field of inquiry.Understanding blues-rooted music as an expressive mode whichforms and informs the African American cultural production,class members will consider ways that Jazz, R&amp;B, Rock-n-Roll,Funk and Hip-Hop influence and shape American culture throughtheir original research projects.</t>
  </si>
  <si>
    <t>ITW-101-03 (085746) Inventing Your Own Way</t>
  </si>
  <si>
    <t>08/25/2014-12/10/2014 Lecture-based Learning Monday, Wednesday 10:00AM - 11:45AM, Tds Building, Room 210</t>
  </si>
  <si>
    <t>Section Description: Explore the human experience through the lens of invention andintentionality from how technology has impacted the naturalworld to how you make your music, store and play it. Discoveryour "bliss" and your strategies for working towards asustainable future.</t>
  </si>
  <si>
    <t>ITW-101-04 (086004) Thinking Writing Citizenship</t>
  </si>
  <si>
    <t>08/25/2014-12/10/2014 Lecture-based Learning Monday, Wednesday 10:00AM - 11:45AM, Morrison Hall, Room 203</t>
  </si>
  <si>
    <t>Section Description: From deciphering the latest health news to decoding foreignpolicy, today's citizens face an ever more complex world. Whilewidespread internet access and portable technology provideopportunities for following current events, few attendcritically to the daily news. This course establishes thecritical reading and writing foundations of engaged citizenship.</t>
  </si>
  <si>
    <t>B. Stickney</t>
  </si>
  <si>
    <t>ITW-101-05 (086005) The Role of Companion Animals</t>
  </si>
  <si>
    <t>08/25/2014-12/10/2014 Lecture-based Learning Monday, Wednesday 12:00PM - 01:45PM, Morrison Hall, Room 203</t>
  </si>
  <si>
    <t>Section Description: There are 78 million pet dogs and 86 million pet cats inAmerica. These numbers reveal the strength of the human-animalbond. In this course, you will be introduced to the emergingfield of animal studies as we consider the role that pets,primarily cats and dogs, play in society.</t>
  </si>
  <si>
    <t>ITW-101-06 (086006) Banned! You Can't Read That!</t>
  </si>
  <si>
    <t>08/26/2014-12/11/2014 Lecture-based Learning Tuesday, Thursday 12:00PM - 01:45PM, Rhodes Hall, Room N118</t>
  </si>
  <si>
    <t>Section Description: What form does censorshp take? What materials should becensored? Who is setting the boundaries and deciding what topicsare allowed? We will explore examples of banned or challengedmaterials, discuss changing definitions of obscenity, and defineor own values and ideas about intellectual freedom and students'rights to access information.</t>
  </si>
  <si>
    <t>J. Ditkoff</t>
  </si>
  <si>
    <t>ITW-101-07 (086007) Banned! You Cant Read That!</t>
  </si>
  <si>
    <t>08/26/2014-12/11/2014 Lecture-based Learning Tuesday, Thursday 04:00PM - 05:45PM, Parker Hall, Room 211</t>
  </si>
  <si>
    <t>I. McGarrity</t>
  </si>
  <si>
    <t>ITW-101-08 (086009) Thinking &amp; Writing Real World</t>
  </si>
  <si>
    <t>08/25/2014-12/10/2014 Lecture-based Learning Monday, Wednesday 08:00AM - 09:45AM, Science Center, Room 102</t>
  </si>
  <si>
    <t>Section Description: This course will help you get ideas you care about out of your own head and into someone else's, losing as little in the translation as possible. You'll learn how to conduct an effective intellectual inquiry by investigating a real-world topic of personal interest through in-depth reading, research, and writing.</t>
  </si>
  <si>
    <t>S. Kessler</t>
  </si>
  <si>
    <t>ITW-101-09 (088067) Forgiveness &amp; Reconciliation</t>
  </si>
  <si>
    <t>08/26/2014-12/11/2014 Lecture-based Learning Tuesday, Thursday 02:00PM - 03:45PM, Joslin, Room 302</t>
  </si>
  <si>
    <t>Section Description: We all seek forgiveness, struggle with apologies and confuseamends with "I'm sorry"; but rarely do we examine the social,political, ethical, religious and cultural contexts in whichforgiveness arises or amends are made. This course explores howindividuals, public figures, families, communities and nationsapproach forgiveness, reparations and reconciliation.</t>
  </si>
  <si>
    <t>L. Seligman</t>
  </si>
  <si>
    <t>ITW-101-10 (088068) A Photographic Identity</t>
  </si>
  <si>
    <t>08/25/2014-12/10/2014 Lecture-based Learning Monday, Wednesday 10:00AM - 11:45AM, Media Arts Center, Room 160</t>
  </si>
  <si>
    <t>Section Description: This course looks at the images we choose to represent ourselvesas a nation and as individuals and how photographs serve as ourcollective memory of historical events. Students will explorethe implications of photography in mass media, advertising, andsocial media.</t>
  </si>
  <si>
    <t>ITW-101-11 (086012) The Networked Life</t>
  </si>
  <si>
    <t>08/27/2014-12/10/2014 Lecture-based Learning Wednesday 06:00PM - 09:30PM, Huntress - Academic, Room 009</t>
  </si>
  <si>
    <t>Section Description: We will explore the impact of an increasingly networked worldfrom an individual perspective. Complex questions of privacy,the changed roles of producers and consumers of media, theeffects of personal mobile technology, thinking critically in asurplus of information, and global issues raised by the "digitaldivide" will be examined by means of reading, viewing,reflecting, discussing, and writing.</t>
  </si>
  <si>
    <t>ITW-101-12 (086015) Coming of Age War and Peace</t>
  </si>
  <si>
    <t>08/26/2014-12/11/2014 Lecture-based Learning Tuesday, Thursday 08:00AM - 09:45AM, Morrison Hall, Room 201</t>
  </si>
  <si>
    <t>Section Description: All of us have grown up in the shadows of war and peace. Some ofus have fought in wars. Perhaps some of us carry mental andphysical scars of war within and upon us. We hope and dream forthe ideal of world peace. We live and cope with the specter of acurrent war and fear of another world war. The purpose of thiscourse is not provide a plan to achieve peace in our time;rather, through literature, film, music, and art toilluminatehowwriters and artists imagine how young people have come of ageinwar and peace; how they and their families have endured, or notendured, war's wounds; and how, in particular, they have soughtand struggled to survive in war's aftermath.</t>
  </si>
  <si>
    <t>J. Hitchner</t>
  </si>
  <si>
    <t>ITW-101-13 (086017) Coming of Age in War and Peace</t>
  </si>
  <si>
    <t>08/26/2014-12/11/2014 Lecture-based Learning Tuesday, Thursday 12:00PM - 01:45PM, Media Arts Center, Room 158</t>
  </si>
  <si>
    <t>ITW-101-14 (086018) National Language</t>
  </si>
  <si>
    <t>08/26/2014-12/11/2014 Lecture-based Learning Tuesday, Thursday 02:00PM - 03:45PM, Morrison Hall, Room 201</t>
  </si>
  <si>
    <t>Section Description: We confront various U.S. language issues: the importance ofSpanish, bilingual education, Black English, Asian immigrants,English, gender and language, second language education,technology, taboo words, storytelling, etc. Readings by GloriaAnzaldua, James Baldwin, Amy Tan, and others. Students write a15-20-page paper on a language issue of their choice.</t>
  </si>
  <si>
    <t>G. Russell</t>
  </si>
  <si>
    <t>ITW-101-15 (086019) International Language</t>
  </si>
  <si>
    <t>08/26/2014-12/11/2014 Lecture-based Learning Tuesday, Thursday 12:00PM - 01:45PM, Media Arts Center, Room 155</t>
  </si>
  <si>
    <t>Section Description: In the early 21st century, English appears to be the de factointernational language, seemingly a great advantage to the US.But does this status lead to our complacency? What threats mighta dominant language pose to linguistic diversity? The class willexplore these and other questions involving internationallanguage.</t>
  </si>
  <si>
    <t>ITW-101-16 (086020) Angels and Fallen Women</t>
  </si>
  <si>
    <t>08/26/2014-12/11/2014 Lecture-based Learning Tuesday, Thursday 12:00PM - 01:45PM, Morrison Hall, Room 204</t>
  </si>
  <si>
    <t>Section Description: This class looks at social, cultural, and sexual expectationsfor nineteenth century women through selected texts, andexamines the implications of those expectations for women today.Have we come a long way, or are we still operating under atleast some of those old rules?</t>
  </si>
  <si>
    <t>T. Botting</t>
  </si>
  <si>
    <t>ITW-101-17 (086022) Literature of Social Justice</t>
  </si>
  <si>
    <t>08/26/2014-12/11/2014 Lecture-based Learning Tuesday, Thursday 02:00PM - 03:45PM, Huntress - Academic, Room 010</t>
  </si>
  <si>
    <t>Section Description: This class examines writings that feature the theme ofsocial justice, which is the notion that any forward-movingsociety attempts to better itself through equality. It takes anhonest,emotional, and sometimes uncomfortable exploration ofrace,sexuality, and religion in order to make this happen.</t>
  </si>
  <si>
    <t>J. Bouley</t>
  </si>
  <si>
    <t>ITW-101-18 (086024) Angels and Fallen Women</t>
  </si>
  <si>
    <t>08/25/2014-12/10/2014 Lecture-based Learning Monday, Wednesday 08:00AM - 09:45AM, Science Center, Room 161</t>
  </si>
  <si>
    <t>ITW-101-19 (086025) Angels and Fallen Women</t>
  </si>
  <si>
    <t>08/25/2014-12/10/2014 Lecture-based Learning Monday, Wednesday 10:00AM - 11:45AM, Morrison Hall, Room 205</t>
  </si>
  <si>
    <t>ITW-101-20 (086030) Literature of Social Justice</t>
  </si>
  <si>
    <t>08/25/2014-12/10/2014 Lecture-based Learning Monday, Wednesday 08:00AM - 09:45AM, Morrison Hall, Room 205</t>
  </si>
  <si>
    <t>Section Description: This class examines writings that feature the theme ofsocialjustice, which is the notion that any forward-movingsocietyattempts to better itself through equality. It takes anhonest,emotional, and sometimes uncomfortable exploration ofrace,sexuality, and religion in order to make this happen.</t>
  </si>
  <si>
    <t>ITW-101-21 (086031) The Idea of "Apocalypse"</t>
  </si>
  <si>
    <t>08/25/2014-12/10/2014 Lecture-based Learning Monday, Wednesday 12:00PM - 01:45PM, Huntress - Academic, Room 005</t>
  </si>
  <si>
    <t>Section Description: This course examines the fascination of apocalyptic scenariosfrom Y2K to 12/12/2012 and beyond. We'll investigate howtheology intersects theories of the individual, society, andenvironment in 21st-century apocalypse. Students will researchand write about how a contemporary movie or television programof their choosing engages specific elements of apocalypticthinking.</t>
  </si>
  <si>
    <t>ITW-101-22 (086033) Thinking, Writing, Citizenship</t>
  </si>
  <si>
    <t>09/24/2014-12/10/2014 Lecture-based Learning Monday, Wednesday 12:00PM - 01:45PM, Tds Building, Room 210</t>
  </si>
  <si>
    <t>ITW-101-23 (086034) Thinking, Writing, Citizenship</t>
  </si>
  <si>
    <t>08/25/2014-12/10/2014 Lecture-based Learning Monday, Wednesday 04:00PM - 05:45PM, Rhodes Hall, Room N210</t>
  </si>
  <si>
    <t>ITW-101-24 (086036) Thinking Writing Race &amp; Gender</t>
  </si>
  <si>
    <t>08/25/2014-12/08/2014 Lecture-based Learning Monday 06:00PM - 09:30PM, Science Center, Room 181</t>
  </si>
  <si>
    <t>Section Description: Racism and sexism continue to be at the forefront of thedilemmas in the U.S. This course will focus on issues ofgender, class, and race from a critical perspective based onfeminist and"queer theory," and cultural and multicultural studies. Studentswill also analyze and assess current media texts.</t>
  </si>
  <si>
    <t>H. Gigliello</t>
  </si>
  <si>
    <t>ITW-101-25 (086072) Ecologicalcultural Hist Food</t>
  </si>
  <si>
    <t>08/25/2014-12/10/2014 Lecture-based Learning Monday, Wednesday 02:00PM - 03:45PM, Science Center, Room 360</t>
  </si>
  <si>
    <t>Section Description: How and why did the foods we eat today get here? Examining theecological and cultural history of crops we encounter daily,such as corn, chocolate, potatoes and beans, will help usappreciate how the food choices we make today can profoundlyinfluence cultural and ecological sustainability in the future.</t>
  </si>
  <si>
    <t>ITW-101-26 (086038) Thinking Writing and Belonging</t>
  </si>
  <si>
    <t>08/25/2014-12/10/2014 Lecture-based Learning Monday, Wednesday 04:00PM - 05:45PM, Parker Hall, Room 113</t>
  </si>
  <si>
    <t>Section Description: While Groucho Marx claimed, "I don't want to belong to any clubthat will accept me as a member," our lives are unavoidablyaffected by the groups to which we belong, whether national orlocal, political or familial. In this course, we will considerwhat it means to belong-to be an insider or an outsider. Where,when, and with whom do we feel affiliated? What distinguisheschosen affiliations from those we are born into? We will think,read and write critically about the social importance ofinclusion and exclusion.</t>
  </si>
  <si>
    <t>ITW-101-27 (086039) Forgiveness &amp; Reconciliation</t>
  </si>
  <si>
    <t>08/25/2014-12/10/2014 Lecture-based Learning Monday, Wednesday 02:00PM - 03:45PM, Rhodes Hall, Room N120</t>
  </si>
  <si>
    <t>ITW-101-28 (086040) Forgiveness &amp; Reconciliation</t>
  </si>
  <si>
    <t>08/25/2014-12/10/2014 Lecture-based Learning Monday, Wednesday 04:00PM - 05:45PM, Rhodes Hall, Room N120</t>
  </si>
  <si>
    <t>ITW-101-29 (086041) Folkways &amp; Regional Identities</t>
  </si>
  <si>
    <t>08/26/2014-12/11/2014 Lecture-based Learning Tuesday, Thursday 04:00PM - 05:45PM, Parker Hall, Room 210</t>
  </si>
  <si>
    <t>Section Description: In this course, students will examine the folkways, folklife andfolklore that shape a particular cultural and regional identity.By investigating and studying the traditions, customs, rituals,dialect, visual and performing arts, architecture, stories,superstitions and more, students will acquire an understandingof the cultural and regional identity of a particular geographicregion.</t>
  </si>
  <si>
    <t>P. Brewer</t>
  </si>
  <si>
    <t>ITW-101-30 (086074) Changing American Identities</t>
  </si>
  <si>
    <t>08/25/2014-12/10/2014 Lecture-based Learning Monday, Wednesday 08:00AM - 09:45AM, Parker Hall, Room 113</t>
  </si>
  <si>
    <t>Section Description: The complex question raised throughout the course will focus onwhat it means to be an American. Some of the many ways that"American" has been defined during this time period will beconsidered. For example, how did the rise of suburbia changethe American identity? How did the Civil Rights Movement changethe American identity? To understand how identities change overtime, the work of novelists, film makers, singer/songwriters,politicians, historians, and sociologists will be studied;special emphasis will be given to the issues of family, class,and racial/ethnic identities.</t>
  </si>
  <si>
    <t>L. Stuhlbarg</t>
  </si>
  <si>
    <t>ITW-101-31 (088085) Literature of Social Justice</t>
  </si>
  <si>
    <t>08/26/2014-12/11/2014 Lecture-based Learning Tuesday, Thursday 04:00PM - 05:45PM, Huntress - Academic, Room 010</t>
  </si>
  <si>
    <t>ITW-101-C31 (087383) Thnking &amp; Wrting in Real World</t>
  </si>
  <si>
    <t>08/26/2014-12/11/2014 Lecture-based Learning Tuesday, Thursday 08:00AM - 09:45AM, Huntress - Academic, Room 010</t>
  </si>
  <si>
    <t>Section Description: This course will help you get ideas you care about out of your own head and into someone else's, losing as little in the translation as possible. You'll learn how to conduct aneffective intellectual inquiry by investigating a real-worldtopic of personal interest through in-depth reading, research,and writing.</t>
  </si>
  <si>
    <t>JRN-130-01 (085415) Writing for the Media</t>
  </si>
  <si>
    <t>08/25/2014-12/10/2014 Incorporates Lec &amp; Lab/Studio Monday, Wednesday 02:00PM - 03:45PM, Media Arts Center, Room 160</t>
  </si>
  <si>
    <t>Course Description: Introduction to copy writing for print and electronic media, with special emphasis on the development of news judgment, writing leads, and adapting messages to specific audiences.Prereq: ITW 101.</t>
  </si>
  <si>
    <t>R. Kundanis</t>
  </si>
  <si>
    <t>JRN-130-02 (085416) Writing for the Media</t>
  </si>
  <si>
    <t>08/26/2014-12/11/2014 Incorporates Lec &amp; Lab/Studio Tuesday, Thursday 04:00PM - 05:45PM, Media Arts Center, Room 160</t>
  </si>
  <si>
    <t>R. Martin</t>
  </si>
  <si>
    <t>JRN-230-01 (085417) Print Journalism</t>
  </si>
  <si>
    <t>08/26/2014-12/11/2014 Incorporates Lec &amp; Lab/Studio Tuesday, Thursday 12:00PM - 01:45PM, Media Arts Center, Room 160</t>
  </si>
  <si>
    <t>Course Description: Introduction to reporting techniques, including interviewing, fact checking, obtaining documents and reporting on speeches, public meetings and events. Prerequisite: JRN 130</t>
  </si>
  <si>
    <t>JRN-235-01 (085419) Broadcast Journalism</t>
  </si>
  <si>
    <t>08/26/2014-12/11/2014 Incorporates Lec &amp; Lab/Studio Tuesday, Thursday 08:00AM - 09:45AM, Media Arts Center, Room 160</t>
  </si>
  <si>
    <t>Course Description: Basic principles of journalism for radio and television news. Introduction to interview techniques, electronic news gathering, researching writing, producing and reporting news for radio and television. Lecture, practice and field work. Prerequisite: JRN 130 or permission of instructor.</t>
  </si>
  <si>
    <t>JRN-255-01 (085420) Digital Journalism</t>
  </si>
  <si>
    <t>08/25/2014-12/10/2014 Incorporates Lec &amp; Lab/Studio Monday, Wednesday 08:00AM - 09:45AM, Media Arts Center, Room 160</t>
  </si>
  <si>
    <t>Course Description: Introduction to the vocabulary, principles, tools and techniques of visual communication for print and electronic media. Assignments focus on message communication using typography, image, visual design and writing for the Internet. Prerequisite or corequisite: JRN 130.</t>
  </si>
  <si>
    <t>JRN-280-01 (085422) Media Production</t>
  </si>
  <si>
    <t>08/26/2014-12/09/2014 Blended - Partially On-Line Tuesday 06:00PM - 07:45PM, Huntress - Academic, Room 010</t>
  </si>
  <si>
    <t>Course Description: Training in news writing, photojournalism, social media, multimedia and visual design and layout with the Equinox, the Kronicle, or WKNH Radio. May be repeated for credit. Only 4 credits may be counted toward the major. Prereq: ITW-101.</t>
  </si>
  <si>
    <t>JRN-335-01 (085423) Television Journalism</t>
  </si>
  <si>
    <t>08/26/2014-12/11/2014 Incorporates Lec &amp; Lab/Studio Tuesday, Thursday 02:00PM - 03:45PM, Media Arts Center, Room 160</t>
  </si>
  <si>
    <t>Course Description: An advanced course in television news, public affairs programs, and documentaries. Introduction to public affairs and documentary research, scriptwriting, and production. News for closed circuit television at Keene State College. Lecture, practice, and field work. Prerequisites: JRN 235 AND JRN 255 or permission of instructor.</t>
  </si>
  <si>
    <t>JRN-345-01 (085424) Radio Journalism</t>
  </si>
  <si>
    <t>08/26/2014-12/11/2014 Incorporates Lec &amp; Lab/Studio Tuesday, Thursday 10:00AM - 11:45AM, Media Arts Center, Room 160</t>
  </si>
  <si>
    <t>Course Description: An advanced course in radio news, with special attention to story structure, public affairs programs, and documentaries. Introduction to public affairs and documentary research, script writing and production. Productions for WKNH, lecture, practice and field work. Prerequisite: JRN 235 or permission of instructor.</t>
  </si>
  <si>
    <t>JRN-356-01 (085425) Media Practicum</t>
  </si>
  <si>
    <t>08/26/2014-12/09/2014 Blended - Partially On-Line Tuesday 06:00PM - 07:45PM, Huntress - Academic, Room 009</t>
  </si>
  <si>
    <t>Course Description: Production and operational work in a variety of journalistic media, including print, radio, and online, under the supervision of a faculty member. The production work, readings, discussions, and goals will be determined by the instructor, the individual student, and the group for which work is being performed. May be repeated for a total of 12 credits. Prereq: ITW 101</t>
  </si>
  <si>
    <t>M. Salcetti</t>
  </si>
  <si>
    <t>JRN-399-01 (085725) Intro to Public Relations</t>
  </si>
  <si>
    <t>08/25/2014-12/10/2014 Incorporates Lec &amp; Lab/Studio Monday, Wednesday 04:00PM - 05:45PM, Media Arts Center, Room 160</t>
  </si>
  <si>
    <t>JRN-430-01 (085427) Feature Writing</t>
  </si>
  <si>
    <t>08/25/2014-12/10/2014 Incorporates Lec &amp; Lab/Studio Monday, Wednesday 12:00PM - 01:45PM, Media Arts Center, Room 160</t>
  </si>
  <si>
    <t>Course Description: Instruction and practice in feature writing for newspapers and magazines. Advanced practice in research and writing techniques, as well as the creation of story ideas. Freelance feature writing will be discussed. Prerequisite: JRN 330.</t>
  </si>
  <si>
    <t>MATH-120-01 (085673) Applied Alge &amp; Trig</t>
  </si>
  <si>
    <t>08/25/2014-12/10/2014 Lecture-based Learning Monday, Wednesday 04:00PM - 05:45PM, 88 Winchester St., Room 201</t>
  </si>
  <si>
    <t>Course Description: Algebra and trigonometry taught in context, using technology to enhance understanding of algebraic concepts. Topics include numeracy; data analysis; linear, quadratic, and exponential growth; formula use; laws of exponents; logarithms; and systems of equations. Not open to students who have completed MATH 130 or MATH 151.</t>
  </si>
  <si>
    <t>K. Simpson</t>
  </si>
  <si>
    <t>MATH-120-02 (085674) Applied Alge &amp; Trig</t>
  </si>
  <si>
    <t>08/25/2014-12/10/2014 Lecture-based Learning Monday, Wednesday 06:00PM - 07:45PM, 88 Winchester St., Room 201</t>
  </si>
  <si>
    <t>MATH-130-01 (085675) Precalculus</t>
  </si>
  <si>
    <t>08/26/2014-12/11/2014 Lecture-based Learning Tuesday, Thursday 12:00PM - 01:45PM, Science Center, Room 154</t>
  </si>
  <si>
    <t>Course Description: Functions explored from numerical, graphical, and analytic perspectives. Function notation, operations, and inverses. Includes study of polynomial, rational, exponential, logarithic, and trigonometric functions. Intended as a preparation for calculus and not open to students who have taken calculus in college. Presumes competency in the content of MATH 120.</t>
  </si>
  <si>
    <t>MATH-130-02 (088182) Precalculus</t>
  </si>
  <si>
    <t>08/26/2014-12/11/2014 Lecture-based Learning Tuesday, Thursday 02:00PM - 03:45PM, Science Center, Room 154</t>
  </si>
  <si>
    <t>MATH-135-01 (085676) Discrete Mathematics for CS</t>
  </si>
  <si>
    <t>08/25/2014-12/12/2014 Lecture-based Learning Monday, Wednesday, Friday 10:40AM - 11:50AM, Science Center, Room 175</t>
  </si>
  <si>
    <t>Course Description: This course introduces the foundations of discrete mathematics as they apply to computer science. The topics covered include binary and hexadecimal number systems, sets, logic and truth tables, functions and relations, combinations and permutations, recurrence relations, Boolean algebra, graph theory, matrix operations, and induction.</t>
  </si>
  <si>
    <t>M. Cullinane</t>
  </si>
  <si>
    <t>Course Description: Basic tools of descriptive statistics, discrete probability, binomial distribution, normal distribution, t-distribution, estimates and sample sizes, hypothesis testing, elementary correlation and regression, contingency tables. Use of graphing calculator and spreadsheet software.</t>
  </si>
  <si>
    <t>MATH-141-02 (085681) Introductory Statistics</t>
  </si>
  <si>
    <t>08/25/2014-12/10/2014 Lecture-based Learning Monday, Wednesday 12:00PM - 01:45PM, 88 Winchester St., Room 201</t>
  </si>
  <si>
    <t>C. Degenkolb</t>
  </si>
  <si>
    <t>MATH-141-03 (085682) Introductory Statistics</t>
  </si>
  <si>
    <t>08/25/2014-12/10/2014 Lecture-based Learning Monday, Wednesday 02:00PM - 03:45PM, 88 Winchester St., Room 201</t>
  </si>
  <si>
    <t>MATH-141-04 (085683) Introductory Statistics</t>
  </si>
  <si>
    <t>08/25/2014-12/10/2014 Lecture-based Learning Monday, Wednesday 04:00PM - 05:45PM, Tds Building, Room 108</t>
  </si>
  <si>
    <t>T. O'Brien</t>
  </si>
  <si>
    <t>MATH-141-05 (085684) Introductory Statistics</t>
  </si>
  <si>
    <t>08/25/2014-12/10/2014 Lecture-based Learning Monday, Wednesday 02:00PM - 03:45PM, Science Center, Room 102</t>
  </si>
  <si>
    <t>MATH-141-06 (085685) Introductory Statistics</t>
  </si>
  <si>
    <t>08/26/2014-12/11/2014 Lecture-based Learning Tuesday, Thursday 04:00PM - 05:45PM, Science Center, Room 102</t>
  </si>
  <si>
    <t>R. Tiebout</t>
  </si>
  <si>
    <t>MATH-141-07 (085686) Introductory Statistics</t>
  </si>
  <si>
    <t>08/26/2014-12/11/2014 Lecture-based Learning Tuesday, Thursday 06:00PM - 07:45PM, Science Center, Room 102</t>
  </si>
  <si>
    <t>MATH-141-08 (085687) Introductory Statistics</t>
  </si>
  <si>
    <t>08/25/2014-12/10/2014 Lecture-based Learning Monday, Wednesday 04:00PM - 05:45PM, Science Center, Room 102</t>
  </si>
  <si>
    <t>K. Taft</t>
  </si>
  <si>
    <t>MATH-141-09 (085688) Introductory Statistics</t>
  </si>
  <si>
    <t>08/25/2014-12/10/2014 Lecture-based Learning Monday, Wednesday 06:00PM - 07:45PM, Science Center, Room 102</t>
  </si>
  <si>
    <t>MATH-141-10 (087124) Introductory Statistics</t>
  </si>
  <si>
    <t>08/26/2014-12/11/2014 Lecture-based Learning Tuesday, Thursday 08:00AM - 09:45AM, Science Center, Room 102</t>
  </si>
  <si>
    <t>MATH-151-01 (085689) Calculus I</t>
  </si>
  <si>
    <t>08/25/2014-12/12/2014 Lecture-based Learning Monday, Wednesday, Friday 10:40AM - 11:50AM, Science Center, Room 102</t>
  </si>
  <si>
    <t>Course Description: Topics include limits, continuity and derivatives of functions of one and two variables, integrals of a function of one variable and the Fundamental Theorem of Calculus. Applications of differentiation and development of mathematical modeling skills will be emphasized. Presumes competency in content of MATH 130. Computer algebra system introduced.</t>
  </si>
  <si>
    <t>V. Ferlini</t>
  </si>
  <si>
    <t>16 / 38</t>
  </si>
  <si>
    <t>MATH-151-02 (085690) Calculus I</t>
  </si>
  <si>
    <t>08/25/2014-12/12/2014 Lecture-based Learning Monday, Wednesday, Friday 12:00PM - 01:10PM, Science Center, Room 102</t>
  </si>
  <si>
    <t>17 / 38</t>
  </si>
  <si>
    <t>MATH-152-01 (085691) Calculus II</t>
  </si>
  <si>
    <t>08/25/2014-12/12/2014 Lecture-based Learning Monday, Wednesday, Friday 10:40AM - 11:50AM, 88 Winchester St., Room 201</t>
  </si>
  <si>
    <t>Course Description: Techniques of integration for functions of one and two variables; first and second order differential equations; applications such as area, volume, and arc length; apply Taylor series to find power series representations of functions. Continued use of computer algebra system. Prereq: Grade of C or better in MATH 151.</t>
  </si>
  <si>
    <t>O. Johnson</t>
  </si>
  <si>
    <t>14 / 38</t>
  </si>
  <si>
    <t>MATH-171-01 (085692) Structure of Number Systems</t>
  </si>
  <si>
    <t>08/26/2014-12/11/2014 Lecture-based Learning Tuesday, Thursday 02:00PM - 03:45PM, Science Center, Room 181</t>
  </si>
  <si>
    <t>Course Description: Examines the structures and properties of mathematics while focusing on the development of problem solving skills. Includes sets, functions, whole numbers, integers, fractions, decimals, and number theory. Intended for prospective elementary school teachers. Utilizes appropriate grade level technology. Prerequisite: passing grade on the proficiency examination.</t>
  </si>
  <si>
    <t>B. Ferrucci</t>
  </si>
  <si>
    <t>MATH-171-02 (085693) Structure of Number Systems</t>
  </si>
  <si>
    <t>08/26/2014-12/11/2014 Lecture-based Learning Tuesday, Thursday 04:00PM - 05:45PM, Science Center, Room 181</t>
  </si>
  <si>
    <t>MATH-172-01 (085708) Appl Number Systems</t>
  </si>
  <si>
    <t>08/26/2014-12/11/2014 Lecture-based Learning Tuesday, Thursday 10:00AM - 11:45AM, Science Center, Room 181</t>
  </si>
  <si>
    <t>Course Description: Considers applications of rational numbers, percent, probability and statistics, counting techniques, geometry, and measurement. Intended for prospective elementary school teachers. Utilizes appropriate grade level technology. Prerequisite: Grade C or higher in Math 171.</t>
  </si>
  <si>
    <t>E. Phillips</t>
  </si>
  <si>
    <t>MATH-172-02 (085709) Appl Number Systems</t>
  </si>
  <si>
    <t>08/25/2014-12/10/2014 Lecture-based Learning Monday, Wednesday 12:00PM - 01:45PM, Science Center, Room 181</t>
  </si>
  <si>
    <t>MATH-225-01 (085712) Intro Abstract/Discrete Math</t>
  </si>
  <si>
    <t>08/26/2014-12/11/2014 Lecture-based Learning Tuesday, Thursday 12:00PM - 01:45PM, Science Center, Room 102</t>
  </si>
  <si>
    <t>Course Description: Introduction to mathematical language and reasoning and to selected topics in discrete mathematics. Introduction to proof techniques. Mathematical induction, Logic, set theory, functions, relations, elementary number theory, combinatorial enumeration, and graph theory. May not be taken for credit by students who have completed MATH 270. Prereq: Grade of C or higher in MATH 151.</t>
  </si>
  <si>
    <t>MATH-241-01 (085714) Probability &amp; Statistics I</t>
  </si>
  <si>
    <t>08/25/2014-12/12/2014 Lecture-based Learning Monday, Wednesday, Friday 12:00PM - 01:10PM, Science Center, Room 129</t>
  </si>
  <si>
    <t>Course Description: A calculus based course introducing elementary probability theory; discrete and continuous distributions and random variables; and sampling distributions. Data analysis via descriptive and inferential statistics. Includes point and interval estimation; regression and correlation; and hypothesis testing. Prereq: C or better in MATH 152 or permission of instructor.</t>
  </si>
  <si>
    <t>18 / 38</t>
  </si>
  <si>
    <t>MATH-270-01 (085820) Mathematical Thinking</t>
  </si>
  <si>
    <t>08/26/2014-12/11/2014 Lecture-based Learning Tuesday, Thursday 02:00PM - 03:45PM, Science Center, Room 102</t>
  </si>
  <si>
    <t>Course Description: Designed to deepen student's mathematical problem solving and reasoning skills in areas of number and operation, algebra, and geometry. Includes reading, writing, and development of proofs. May not be taken for credit by students who have completed MATH 225. Prereq: Grade of C or higher in MATH 151 and MATH 171.</t>
  </si>
  <si>
    <t>J. Witkowski</t>
  </si>
  <si>
    <t>25 / 38</t>
  </si>
  <si>
    <t>MATH-320-01 (085716) Geometry</t>
  </si>
  <si>
    <t>08/25/2014-12/12/2014 Lecture-based Learning Monday, Wednesday, Friday 09:20AM - 10:30AM, 88 Winchester St., Room 201</t>
  </si>
  <si>
    <t>Course Description: Rigorous treatment of Euclidean and non Euclidean geometries. Synthetic, analytic, and transformational approaches. Axiomatic systems, parallel postulates, congruence, similarity. Incorporates the historical development of geometry and the use of geometry software. Prereq: C or higher in MATH 225 OR MATH 270.</t>
  </si>
  <si>
    <t>28 / 38</t>
  </si>
  <si>
    <t>MATH-330-01 (085717) Abstract Algebra</t>
  </si>
  <si>
    <t>08/26/2014-12/11/2014 Lecture-based Learning Tuesday, Thursday 12:00PM - 01:45PM, 88 Winchester St., Room 201</t>
  </si>
  <si>
    <t>Course Description: An introduction to the basic concepts of abstract algebra. Topics include groups, rings, fields, and their homomorphisms. Prereq: Grade of C or higher in MATH 225 or MATH 270.</t>
  </si>
  <si>
    <t>K. Stanish</t>
  </si>
  <si>
    <t>23 / 38</t>
  </si>
  <si>
    <t>MATH-337-01 (085718) Number Theory</t>
  </si>
  <si>
    <t>08/25/2014-12/10/2014 Lecture-based Learning Monday, Wednesday 04:00PM - 05:45PM, Science Center, Room 181</t>
  </si>
  <si>
    <t>Course Description: Theory and applications of properties of the integers. Mathematical induction, divisibilty, division algorithm, congruencies, greatest common divisor, least common multiple, primes, Fundamental Theorem of Arithmetic and Pythagorean triples. Also considers historical background and famous number-theoretic conjectures. Prereq: C or higher grade in MATH 225 or MATH 270.</t>
  </si>
  <si>
    <t>MATH-361-01 (085719) Differential Equations</t>
  </si>
  <si>
    <t>08/26/2014-12/11/2014 Blended - Partially On-Line Tuesday, Thursday 08:00AM - 09:45AM, 88 Winchester St., Room 201</t>
  </si>
  <si>
    <t>Course Description: A study of analytical and numerical solution methods for ordinary and partial differential equations. Includes series solutions and special functions for the solution of ODEs and the use of Fourier series to solve PDEs. Transform and numerical methods for solving ODEs and PDEs are introduced. Prereq: MATH 231.</t>
  </si>
  <si>
    <t>30 / 38</t>
  </si>
  <si>
    <t>MATH-400-01 (085720) Capstone in Mathematics</t>
  </si>
  <si>
    <t>08/25/2014-12/12/2014 Discussion-based Seminar Monday, Wednesday, Friday 08:00AM - 09:10AM, 88 Winchester St., Room 201</t>
  </si>
  <si>
    <t>Course Description: A senior level course in mathematical reasoning, problem solving, and communication. Topics vary at instructor's discretion. Students will make connections and integrate previous learning, develop mathematical literacy through reading and interpreting mathematical literature, and prepare and present written and oral reports on mathematical topics. Prereq: MATH 330 or MATH 350.</t>
  </si>
  <si>
    <t>MATH-475-01 (085721) Issues/Trends Math Educ</t>
  </si>
  <si>
    <t>08/26/2014-12/11/2014 Discussion-based Seminar Tuesday, Thursday 12:00PM - 01:45PM, Science Center, Room 181</t>
  </si>
  <si>
    <t>Course Description: This course provides students with an overview of the current issues and trends in mathematics education. It analyzes the development of historical, mathematical, and psychological factors influencing K thru 16 mathematics curricula. The emphasis is on the content of Mathematics and its interface with the current major issues in Mathematics Education. Prereq: MATH 337 or permission of instuctor.</t>
  </si>
  <si>
    <t>MGT-101-02 (084342) Introduction to Management</t>
  </si>
  <si>
    <t>08/26/2014-12/11/2014 Lecture-based Learning Tuesday, Thursday 08:00AM - 09:45AM, Huntress - Academic, Room 002</t>
  </si>
  <si>
    <t>Course Description: An examination of the principles underlying the management of organizational activities. Management theory and practice including: planning organizing, leading, and controlling; decision making, motivation, leadership and communication will be covered. Topics also include: globalization, technology, corporate social responsibility, ethics, conflict management and organizational change.</t>
  </si>
  <si>
    <t>E. Porschitz</t>
  </si>
  <si>
    <t>MGT-101-03 (084343) Introduction to Management</t>
  </si>
  <si>
    <t>08/25/2014-12/10/2014 Lecture-based Learning Monday, Wednesday 02:00PM - 03:45PM, Morrison Hall, Room 201</t>
  </si>
  <si>
    <t>J. Pappalardo</t>
  </si>
  <si>
    <t>MGT-101-04 (084344) Introduction to Management</t>
  </si>
  <si>
    <t>08/25/2014-12/10/2014 Lecture-based Learning Monday, Wednesday 04:00PM - 05:45PM, Morrison Hall, Room 201</t>
  </si>
  <si>
    <t>MGT-101-05 (084345) Introduction to Management</t>
  </si>
  <si>
    <t>08/25/2014-12/10/2014 Lecture-based Learning Monday, Wednesday 02:00PM - 03:45PM, Huntress - Academic, Room 004</t>
  </si>
  <si>
    <t>V. Morton</t>
  </si>
  <si>
    <t>0 / 32</t>
  </si>
  <si>
    <t>MGT-101-07 (084347) Introduction to Management</t>
  </si>
  <si>
    <t>08/26/2014-12/11/2014 Lecture-based Learning Tuesday, Thursday 10:00AM - 11:45AM, Huntress - Academic, Room 002</t>
  </si>
  <si>
    <t>MGT-101-08 (084348) Introduction to Management</t>
  </si>
  <si>
    <t>08/26/2014-12/11/2014 Lecture-based Learning Tuesday, Thursday 12:00PM - 01:45PM, Blake House, Room 101</t>
  </si>
  <si>
    <t>MGT-202-01 (084349) Quant Decision Making</t>
  </si>
  <si>
    <t>08/25/2014-12/10/2014 Lecture-based Learning Monday, Wednesday 08:00AM - 09:45AM, Huntress - Academic, Room 009</t>
  </si>
  <si>
    <t>Course Description: Introduction to quantitative analysis for management to provide students with an opportunity to learn the basic concepts and the quantitative analytical tools used in the process of decision making and problem solving. Prereq: Math 102 or passing grade on the Math Assessment Exam.</t>
  </si>
  <si>
    <t>R. Simoneau</t>
  </si>
  <si>
    <t>MGT-202-02 (084350) Quant Decision Making</t>
  </si>
  <si>
    <t>08/25/2014-12/10/2014 Lecture-based Learning Monday, Wednesday 10:00AM - 11:45AM, Huntress - Academic, Room 009</t>
  </si>
  <si>
    <t>MGT-202-03 (084353) Quant Decision Making</t>
  </si>
  <si>
    <t>09/03/2014-12/10/2014 Lecture-based Learning Monday, Wednesday 02:00PM - 03:45PM, Huntress - Academic, Room 009</t>
  </si>
  <si>
    <t>MGT-202-04 (084355) Quant Decision Making</t>
  </si>
  <si>
    <t>08/28/2014-12/11/2014 Lecture-based Learning Thursday 06:00PM - 09:30PM, Huntress - Academic, Room 004</t>
  </si>
  <si>
    <t>D. Beaudry</t>
  </si>
  <si>
    <t>MGT-213-01 (084357) Financial Accounting</t>
  </si>
  <si>
    <t>08/25/2014-12/10/2014 Lecture-based Learning Monday, Wednesday 08:00AM - 09:45AM, Morrison Hall, Room 109</t>
  </si>
  <si>
    <t>Course Description: Introduces accounting information with an emphasis on its use in decision making by owners, creditors managers, and government for both profit and non profit organization. Topics include the accounting profession, double entry accounting system, information systems, ethics, taxation, and internal control systems. Course is intended for Management majors. Prereq: Grade of "C" or higher in MGT 202 AND Sophomore standing or permission of instructor.</t>
  </si>
  <si>
    <t>L. Hadden</t>
  </si>
  <si>
    <t>MGT-213-02 (084358) Financial Accounting</t>
  </si>
  <si>
    <t>08/26/2014-12/11/2014 Lecture-based Learning Tuesday, Thursday 12:00PM - 01:45PM, Huntress - Academic, Room 009</t>
  </si>
  <si>
    <t>MGT-214-01 (084359) Managerial Accounting</t>
  </si>
  <si>
    <t>08/26/2014-12/11/2014 Lecture-based Learning Tuesday, Thursday 08:00AM - 09:45AM, Blake House, Room 101</t>
  </si>
  <si>
    <t>Course Description: This course focuses on accounting information used by managers in planning, controlling operations and decision making within organizations. Topics include cost concepts and classifications, cost volume profit analysis, cost systems, and budgeting. Prerequisite: Management majors and minors only, Grade of C or higher in MGT 213, or permission of instructor.</t>
  </si>
  <si>
    <t>MGT-214-02 (084363) Managerial Accounting</t>
  </si>
  <si>
    <t>08/26/2014-12/11/2014 Lecture-based Learning Tuesday, Thursday 12:00PM - 01:45PM, Morrison Hall, Room 201</t>
  </si>
  <si>
    <t>MGT-215-01 (084366) Accounting for Sustainable Mgt</t>
  </si>
  <si>
    <t>08/25/2014-12/10/2014 Lecture-based Learning Monday, Wednesday 02:00PM - 03:45PM, Blake House, Room 101</t>
  </si>
  <si>
    <t>Course Description: This course introduces the analysis and reporting of accounting information, primarily for internal use by managers for decision-making. Topics include financial statements, the accounting cycle, cost behavior, cost allocation, and financial planning and control. Sustainability concepts and emerging measurement systems are introduced. Course is not intended for Management majors. Prereq: MGT 101 and MGT 202 or permission of instructor.</t>
  </si>
  <si>
    <t>B. Charkey</t>
  </si>
  <si>
    <t>MGT-301-01 (087696) Org Theory &amp; Behavior</t>
  </si>
  <si>
    <t>08/25/2014-12/08/2014 Lecture-based Learning Monday 04:00PM - 07:30PM, Blake House, Room 101</t>
  </si>
  <si>
    <t>Course Description: Analyzes approaches to managing modern organizations, using organizational theory to assess problems of administration in public and private organizations. Emphasizes internal structure, leadership, planning and personnel utilization problems, and external influences, bargaining and coalition formation relationships, and the nature of authority and organizational behavior. Prerequisites: Management majors and minors only, Grade C or higher in MGT 101 and junior standing, or permission of instructor.</t>
  </si>
  <si>
    <t>MGT-301-02 (084373) Org Theory &amp; Behavior</t>
  </si>
  <si>
    <t>08/25/2014-12/10/2014 Lecture-based Learning Monday, Wednesday 10:00AM - 11:45AM, Blake House, Room BB1</t>
  </si>
  <si>
    <t>MGT-319-01 (084375) Financial Management</t>
  </si>
  <si>
    <t>08/26/2014-12/11/2014 Lecture-based Learning Tuesday, Thursday 10:00AM - 11:45AM, Blake House, Room BB1</t>
  </si>
  <si>
    <t>Course Description: Study of financial decision making based in contemporary financial theory and world economic conditions. The course will focus on financial theory and tools applicable to investing, capital budgeting, and capital structure decisions. Students are introduced to a variety of valuation techniques and to the capital markets and their influence on corporate financial decisions. Prereq: MGT 202, MGT 214, AND junior standing, or permission of instructor.</t>
  </si>
  <si>
    <t>MGT-319-02 (084376) Financial Management</t>
  </si>
  <si>
    <t>08/26/2014-12/11/2014 Lecture-based Learning Tuesday, Thursday 12:00PM - 01:45PM, Blake House, Room BB1</t>
  </si>
  <si>
    <t>MGT-331-01 (084378) Principles of Marketing</t>
  </si>
  <si>
    <t>08/26/2014-12/11/2014 Lecture-based Learning Tuesday, Thursday 10:00AM - 11:45AM, Blake House, Room 101</t>
  </si>
  <si>
    <t>Course Description: Study of marketing behavior of the firm as it supplies goods and services to consumers and industrial users. Optimal "marketing mix", product design, product line policies, branding, pricing, promotion, consumer behavior, and channels of distribution. Prereq: MGT 202, and either MGT 213 or MGT 215, AND junior standing, or permission of instructor.</t>
  </si>
  <si>
    <t>N. Pruchansky</t>
  </si>
  <si>
    <t>MGT-331-02 (084379) Principles of Marketing</t>
  </si>
  <si>
    <t>08/26/2014-12/11/2014 Lecture-based Learning Tuesday, Thursday 02:00PM - 03:45PM, Blake House, Room 101</t>
  </si>
  <si>
    <t>MGT-350-01 (084380) Business Law</t>
  </si>
  <si>
    <t>08/27/2014-12/10/2014 Lecture-based Learning Wednesday 02:00PM - 05:30PM, Blake House, Room BB1</t>
  </si>
  <si>
    <t>Course Description: Presents law as an expanding social institution. Nature and sources of law, courts and court procedures, crimes and torts, contracts, agency and personal property, and types of business organizations. Prereq: MGT 101 AND Junior Standing or permission of instructor.</t>
  </si>
  <si>
    <t>R. Luberoff</t>
  </si>
  <si>
    <t>MGT-381-02 (085643) Mgt Information Systems</t>
  </si>
  <si>
    <t>08/26/2014-12/09/2014 Lecture-based Learning Tuesday 06:00PM - 09:30PM, Huntress - Academic, Room 005</t>
  </si>
  <si>
    <t>Course Description: Survey course based on the premise that information systems knowledge is essential for creating competitive firms, managing global corporations, adding business value, and producing useful products and services to customers. MIS themes may include: managing environmental systems, managing supply chains, managing human resource information systems, and managing globally dispersed teams. Prereq: CS 101, MGT 202, and either MGT 213 or MGT 215, AND junior standing, or permission of instructor.</t>
  </si>
  <si>
    <t>S. Corrieri</t>
  </si>
  <si>
    <t>MGT-446-01 (084382) Competitive Manufacturing Mgt</t>
  </si>
  <si>
    <t>08/26/2014-12/11/2014 Lecture-based Learning Tuesday, Thursday 08:00AM - 09:45AM, Tds Building, Room 110</t>
  </si>
  <si>
    <t>Course Description: Processes utilized in today's agile and lean manufacturing organizations that create tangible products optimizing value to the end consumer. Emphasis is focused in design, implementation, and control of manufacturing processes that are efficient, safe, and environmentally sustainable in the new era of fierce global competition and increasingly scarce natural resources. Prereqs: MGT 101, MGT 202.</t>
  </si>
  <si>
    <t>N. Fisk</t>
  </si>
  <si>
    <t>MGT-451-01 (084383) Soc Leg &amp; Polt Envirn</t>
  </si>
  <si>
    <t>08/26/2014-12/09/2014 Lecture-based Learning Tuesday 04:00PM - 07:30PM, Blake House, Room 101</t>
  </si>
  <si>
    <t>Course Description: Advanced study of management philosophy and practice. Focus is on the manager's role as influencing and influenced by organizational structures, organization goals, and social, legal, political, and ecological constraints. Students are encouraged to develop a personal mangement philosophy. Prereq: MGT 301 AND Senior standing, or permission of instructor.</t>
  </si>
  <si>
    <t>MGT-491-01 (084385) Strategic Management</t>
  </si>
  <si>
    <t>08/27/2014-12/10/2014 Discussion-based Seminar Wednesday 02:00PM - 05:30PM, Blake House, Room 105</t>
  </si>
  <si>
    <t>Course Description: Capstone course requiring the application of all business disciplines to real world problems. Focuses on the decision making process for the manager as a strategist and organization builder. Prereq: Senior standing AND completion of MGT 214, MGT 301, MGT 319, and MGT 331, a grade of 'C' or higher in MGT 301 or permission of instructor.</t>
  </si>
  <si>
    <t>MU-220-01 (086092) Tech for Music Ed</t>
  </si>
  <si>
    <t>08/26/2014-12/11/2014 Incorporates Lec &amp; Lab/Studio Tuesday, Thursday 10:00AM - 11:45AM, Redfern Arts Center, Room 115</t>
  </si>
  <si>
    <t>C. Sylvern</t>
  </si>
  <si>
    <t>Course Description: An introduction to music technology and its relationship to music education. Topics are based on the areas of compentency in music technology for K thru 12 music teachers established by the Technology Institute for Music Educators, and competency in music arranging. Prereq: Music Education Major, sophomore standing.</t>
  </si>
  <si>
    <t>MU-357-01 (086111) General Music K-12</t>
  </si>
  <si>
    <t>08/25/2014-12/12/2014 Incorporates Lec &amp; Lab/Studio Monday, Friday 04:00PM - 05:45PM, Redfern Arts Center, Room 120</t>
  </si>
  <si>
    <t>Course Description: Planning, teaching, and assessing general music lessons (K 12) in accordance with the National Music Standards. Implementation of Orff, Kodaly, and Dalcroze pedagogies including keyboard skills, singing, playing classroom instruments, solfege, and Curwin hand signs. Classroom observations and field teaching required. Prereq: Admission to Educator Preparation program and successful completion of the Piano Proficiency Exam and Aural Skills Proficiency Exam. Coreq: MU 356.</t>
  </si>
  <si>
    <t>E. Jahos</t>
  </si>
  <si>
    <t>MU-411-01 (086112) Advanced Sound Design</t>
  </si>
  <si>
    <t>09/02/2014-12/11/2014 Lecture-based Learning Tuesday, Thursday 04:00PM - 05:40PM, Redfern Arts Center, Room 115</t>
  </si>
  <si>
    <t>Course Description: An advanced course in the sound design oriented toward independent projects. Projects will require the development of sounds for video and audio. Prereq: MU 311 with a grade of C or higher.</t>
  </si>
  <si>
    <t>C. Swist</t>
  </si>
  <si>
    <t>MU-495-01 (086120) Seminar - Counterpoint</t>
  </si>
  <si>
    <t>08/25/2014-12/10/2014 Incorporates Lec &amp; Lab/Studio Monday, Wednesday 12:00PM - 01:45PM, Redfern Arts Center, Room 118</t>
  </si>
  <si>
    <t>Course Description: Integrates a student's knowledge and skills in music and applies them in an upper level seminar setting. Presents one topic per semester: Counterpoint, Analytical Techniques in Music, Twentieth Century Music, or other topics. Final projects relate to a student's degree specialization or interests. May be repeated as topics change. Prereq: MU 252.</t>
  </si>
  <si>
    <t>H. Gilligan</t>
  </si>
  <si>
    <t>NURS-310-01 (085084) Healthcare Informatics</t>
  </si>
  <si>
    <t>08/27/2014-12/10/2014 Lecture-based Learning Wednesday 05:00PM - 08:30PM, Huntress - Academic, Room 004</t>
  </si>
  <si>
    <t>Course Description: Integrates nursing science with computer technology and information science. Provides focus on the role of information systems in health care organizations. Emphasis is on technology based health applications which support clinical, administrative, research, and educational decision making enhancing the efficacy of nursing endeavors.</t>
  </si>
  <si>
    <t>C. Ernst</t>
  </si>
  <si>
    <t>NURS-399-S01 (085085) Clinical Calculations</t>
  </si>
  <si>
    <t>08/28/2014-12/11/2014 Lecture-based Learning Thursday 05:00PM - 08:30PM, Joslin, Room 108</t>
  </si>
  <si>
    <t>A. Richmond</t>
  </si>
  <si>
    <t>NURS-401-01 (085086) Collab Care of Populations</t>
  </si>
  <si>
    <t>08/28/2014-12/11/2014 Lecture-based Learning Thursday 05:00PM - 08:30PM, Rhodes Hall, Room N210</t>
  </si>
  <si>
    <t>Course Description: Students learn to function as members of interdisciplinary teams to provide care. This course will support skillful integration of patient-centered care and evidence-based practice theories in decision making. Students will also develop skills to foster open communication, ensure mutual respect, and engage in shared decision-making within teams. Prereq: NURS 307. Concurrent with NURS 402 and NURS 403.</t>
  </si>
  <si>
    <t>C. Cahoon</t>
  </si>
  <si>
    <t>NURS-402-01 (085087) Specialty Nursing Practice</t>
  </si>
  <si>
    <t>08/27/2014-12/10/2014 Lecture-based Learning Wednesday 12:00PM - 03:30PM, Morrison Hall, Room 109</t>
  </si>
  <si>
    <t>Course Description: Critical thinking and the nursing process are used to provide therapeutic nursing interventions to manipulate complex environmental factors while maintaining health and promoting wellness. Focus is on advanced assessment techniques and nursing skills caring for the childbearing family, clients in schools and the workplace. Prereq: NURS 307. Concurrent with NURS 401 and NURS 403.</t>
  </si>
  <si>
    <t>K. Forrister</t>
  </si>
  <si>
    <t>PE-141-01 (085028) Wellness Theory to Practice</t>
  </si>
  <si>
    <t>08/26/2014-12/11/2014 Lecture-based Learning Tuesday, Thursday 12:00PM - 01:45PM, Spaulding Gym, Room 121</t>
  </si>
  <si>
    <t>Course Description: Examines a broad range of health issues to develop basic knowledge related to strategies to prevent illness and optimize overall health and quality of life. Implements concepts of wellness, health and fitness behaviors. Includes semester-long behavior change project. Designed for students intending to major in Athletic Training. Lecture and labs. Prerequisite: Permission of instructor.</t>
  </si>
  <si>
    <t>J. Feldmann</t>
  </si>
  <si>
    <t>PE-200-01 (085051) Applied Kinesiology</t>
  </si>
  <si>
    <t>08/25/2014-12/12/2014 Lecture-based Learning Monday, Wednesday 10:00AM - 11:45AM, Spaulding Gym, Room 121 08/25/2014-12/12/2014 Lecture-based Learning Monday, Wednesday 10:00AM - 11:45AM, Recreation Center, Room 109</t>
  </si>
  <si>
    <t>Course Description: Study of the skeletal and muscular systems as applied to physical education activities. Mechanical analysis of basic motor patterns and sports skills using video and high speed film. Lecture and labs. Prereq: BIO 230 or permission of instructor.</t>
  </si>
  <si>
    <t>W. Swiger</t>
  </si>
  <si>
    <t>PE-201-01 (085047) Physiology of Exercise</t>
  </si>
  <si>
    <t>08/25/2014-12/12/2014 Incorporates Lec &amp; Lab/Studio Monday, Wednesday 12:00PM - 01:45PM, Spaulding Gym, Room 121 08/25/2014-12/12/2014 Incorporates Lec &amp; Lab/Studio Friday 12:00PM - 01:45PM, Spaulding Gym, Room 152</t>
  </si>
  <si>
    <t>Course Description: The study of physiological principles and adaptations to exercise and physical activity. Focuses on the scientific evaluation and understanding of immediate and long term effects of exercise on the human body. Emphasis placed on the muscular, cardiovascular, endocrine and respiratory systems. Lecture and labs. Prereq: BIO 230,232 or permission of instructor.</t>
  </si>
  <si>
    <t>J. Timmer</t>
  </si>
  <si>
    <t>PE-240-01 (085060) Emergency Medical Technician</t>
  </si>
  <si>
    <t>08/25/2014-12/10/2014 Incorporates Lec &amp; Lab/Studio Monday, Tuesday, Wednesday 02:00PM - 03:45PM, Spaulding Gym, Room 121</t>
  </si>
  <si>
    <t>Course Description: Based on the curriculum established by the U. S. DOT for Emergency Medical Teachnician (EMT-Basic), and authorized by the State of New Hampshire - Bureau of Emergency Medical Services (EMS). Topics include patient evaluation; treatment for trauma and emergencies; and infection control procedures. Lecture and labs. Proof of current certification in CPR at the Professional Rescurer level. Prereq: Athletic Training Major or Sophomore standing and permission of instructor. Taken concurrently with PE 242.</t>
  </si>
  <si>
    <t>P. Manning</t>
  </si>
  <si>
    <t>PE-250-01 (085025) Concepts Exercise Training</t>
  </si>
  <si>
    <t>08/25/2014-12/12/2014 Incorporates Lec &amp; Lab/Studio Monday, Wednesday 10:00AM - 11:45AM, Spaulding Gym, Room 132 08/25/2014-12/12/2014 Incorporates Lec &amp; Lab/Studio Monday, Wednesday 10:00AM - 11:45AM, Spaulding Gym, Room 321</t>
  </si>
  <si>
    <t>Course Description: An introduction to fundamental exercise training techniques. Topics covered include appropriate cardiovascular exercise guidelines, introduction to different modes of exercise, introduction to resistance training exercises and guidelines, resistance training technique, resistance training spotting technique, introduction to plyometrics, and benefits of cardiovascular and resistance exercise. Prereq: Physical Education Major, Exercise Science Option or permission of instructor.</t>
  </si>
  <si>
    <t>M. Adams</t>
  </si>
  <si>
    <t>PE-332-01 (085027) Exer Test &amp; Program</t>
  </si>
  <si>
    <t>08/25/2014-12/12/2014 Incorporates Lec &amp; Lab/Studio Tuesday, Thursday 08:00AM - 09:45AM, Spaulding Gym, Room 120 08/25/2014-12/12/2014 Incorporates Lec &amp; Lab/Studio Tuesday, Thursday 08:00AM - 09:45AM, Recreation Center, Room 109</t>
  </si>
  <si>
    <t>Course Description: The principles of exercise testing in all five components of Health Related Fitness, using nationally accepted assessment tools and standards. Designing and implementing exercise programs based on testing results for apparently healthy adults and those with chronic conditions. Prereq: Physical Education Major, Exercise Science Option, PE 201.</t>
  </si>
  <si>
    <t>PE-335-01 (085063) Adv Strength &amp; Conditioning</t>
  </si>
  <si>
    <t>08/25/2014-12/12/2014 Incorporates Lec &amp; Lab/Studio Tuesday, Thursday 10:00AM - 11:45AM, Spaulding Gym, Room 121 08/25/2014-12/12/2014 Incorporates Lec &amp; Lab/Studio Tuesday, Thursday 10:00AM - 11:45AM, Recreation Center, Room 109</t>
  </si>
  <si>
    <t>Course Description: Examination and application of strength training and conditioning principles to enhance individual fitness and sport performance. Students develop skills in strength trainig, conditioning, and exercise leadership to improve individual and group fitness levels. National certification preparation is emphasized. Prereq: PE 250, PE 201 or permission of instructor.</t>
  </si>
  <si>
    <t>S. Testo</t>
  </si>
  <si>
    <t>PE-341-01 (085049) Recog Sprt Reltd Injry &amp; Illns</t>
  </si>
  <si>
    <t>08/25/2014-12/12/2014 Lecture-based Learning Tuesday, Thursday 10:00AM - 11:45AM, Spaulding Gym, Room 120 08/25/2014-12/12/2014 Lecture-based Learning Tuesday, Thursday 10:00AM - 11:45AM, Spaulding Gym, Room 151</t>
  </si>
  <si>
    <t>Course Description: An introduction to the primary mechanisms of athletic injuries, psychological response to injury, and the inflammatory process. Material specific to identifying etiology, signs, and symptoms of common sport-related injuries and illness. Students will be expected to critically interpret athletic training literature relevant to active populations. Prereq: BIO 230 and Athletic Training major, or permission of instructor.</t>
  </si>
  <si>
    <t>R. Merrow</t>
  </si>
  <si>
    <t>PE-342-01 (085056) Therapeutic Intervention I</t>
  </si>
  <si>
    <t>08/25/2014-12/12/2014 Incorporates Lec &amp; Lab/Studio Monday, Wednesday, Friday 10:00AM - 11:45AM, Spaulding Gym, Room 120 08/25/2014-12/12/2014 Incorporates Lec &amp; Lab/Studio Monday, Wednesday, Friday 10:00AM - 11:45AM, Spaulding Gym, Room 151</t>
  </si>
  <si>
    <t>Course Description: Provides theoretical knowledge and skills in manual and mechanical therapeutic modalities used in the intervention of orthopedic injuries. Knowledge necessary to identify, apply, and evaluate current evidence to support clinical care reflective of maximize patient outcomes. Includes mechanical modalities and manual techniques to control inflammatory response and pain, restore joint mobility, muscle extensibility, and function. Leacture and labs. Prereq: PE 383 and PE Athletic Training major, or permission of instructor.</t>
  </si>
  <si>
    <t>S. Ward</t>
  </si>
  <si>
    <t>PE-344-01 (085048) Sports Nutrition</t>
  </si>
  <si>
    <t>08/25/2014-12/12/2014 Lecture-based Learning Tuesday, Thursday 10:00AM - 11:45AM, Spaulding Gym, Room 132 08/25/2014-12/12/2014 Lecture-based Learning Tuesday, Thursday 10:00AM - 11:45AM, Spaulding Gym, Room 152</t>
  </si>
  <si>
    <t>Course Description: An introduction to Sports Nutrition, including digestion, absorption, and assimilation of food nutrients; Bioenergetics in training; optimal nutrition for sports and exercise; thermoregulation and fluid balance; body composition, weight control, and disordered eating. Prereq: INCHEM 100 or INCHEM 103, PE 201, Athletic Training major or PE major or permission of instructor.</t>
  </si>
  <si>
    <t>16 / 26</t>
  </si>
  <si>
    <t>PE-361-01 (085035) Adapted Physical Education</t>
  </si>
  <si>
    <t>08/25/2014-12/12/2014 Incorporates Lec &amp; Lab/Studio Tuesday, Thursday 12:00PM - 01:45PM, Spaulding Gym, Room 120 08/25/2014-12/12/2014 Incorporates Lec &amp; Lab/Studio Tuesday, Thursday 12:00PM - 01:45PM, Spaulding Gym, Room 321 08/25/2014-12/12/2014 Incorporates Lec &amp; Lab/Studio Tuesday, Thursday 12:00PM - 01:45PM, Spaulding Gym, Room 230</t>
  </si>
  <si>
    <t>Course Description: Treats legal issues and the concept of inclusion as they apply to the physical educator. Motor and perpetual motor development, screening or assessment, and programming. Adaptation of physical education activities to meet special needs of students. Individual child work included. Prereq: PE 360 and PE Major, Teacher Certification option, Admission to Educator Preparation.</t>
  </si>
  <si>
    <t>D. Smyth</t>
  </si>
  <si>
    <t>13 / 19</t>
  </si>
  <si>
    <t>PE-371-S01 (085022) Practicum: Coaching</t>
  </si>
  <si>
    <t>08/29/2014-12/12/2014 Internship Friday 10:00AM - 11:30AM, Room to be Announced</t>
  </si>
  <si>
    <t>Course Description: Provides an experience in coaching within a public school or recreational sport program designed to give the student an opportunity to plan, implement and evaluate selected activities such as practice sessions, conditioning programs, and game strategies. Maximum of 6 credits. Prereq: PE 210 AND permission of instructor.</t>
  </si>
  <si>
    <t>PE-372-01 (085062) Prac: Exercise Leadership</t>
  </si>
  <si>
    <t>08/25/2014-12/12/2014 Internship Monday, Wednesday, Friday 09:00AM - 09:50AM, Spaulding Gym, Room 121 08/25/2014-12/12/2014 Internship Monday, Wednesday, Friday 09:00AM - 09:50AM, Recreation Center, Room 109</t>
  </si>
  <si>
    <t>Course Description: Designed to provide students with a practical setting to apply the knowledge and skill learned throughout the Exercise Science program. Students will practice testing, planning, and facilitating exercise programs for individuals as well as groups. Prereq: PE 332.</t>
  </si>
  <si>
    <t>C. Miles</t>
  </si>
  <si>
    <t>PE-375-01 (085034) Prac: Teaching Elementary</t>
  </si>
  <si>
    <t>08/25/2014-12/12/2014 Practicum Monday, Tuesday, Wednesday, Thursday, Friday 08:00AM - 11:45AM, Room to be Announced</t>
  </si>
  <si>
    <t>Course Description: Provides an opportunity for students to plan, teach, and evaluate Physical Education lessons and units at the elementary school level, apply knowledge of elementary school children, and understand the role of Physical Education within the school curriculum. Prerequisites: PE 255, PE 360 (grade of C or higher), admission to PE major, Teacher Certification option, admission to Teacher Education, and current certification in CPR for the Professional Rescuer and Standard First Aid. Cannot be taken concurrently with PE 376.</t>
  </si>
  <si>
    <t>B. King</t>
  </si>
  <si>
    <t>PE-376-01 (085032) Prac: Teaching Secondary</t>
  </si>
  <si>
    <t>Course Description: Provides an opportunity for students to plan, implement, and evaluate secondary level Physical Education programs, gain knowledge of the school environment, and develop an understanding of the social and psychological dynamics experienced by novice teachers. Prerequisites: PE 360 (grade C or higher), admission to the PE major, Teacher Certification option admission to Teacher Education, and current certification in CPR for the Professional Rescuer and Standard First Aid. Cannot be taken concurrently with PE 375.</t>
  </si>
  <si>
    <t>PE-460-01 (085026) Exp Design+Analysis for PE</t>
  </si>
  <si>
    <t>08/25/2014-12/10/2014 Involves Research Activities Monday, Wednesday 08:00AM - 09:45AM, Spaulding Gym, Room 132</t>
  </si>
  <si>
    <t>Course Description: Introduction to practical methods and techniques for experimental design and analysis. Topics include simple distributions, correlation, regression, basic statistical tests (both parametric and nonparametric), analysis of variance through factorial analysis, and analysis of frequencies. Prereq: Athletic Training major or PE Major or permission of instructor.</t>
  </si>
  <si>
    <t>PE-477-01 (085031) Student Teaching Seminar</t>
  </si>
  <si>
    <t>08/25/2014-12/08/2014 Discussion-based Seminar Monday 06:00PM - 09:20PM, Spaulding Gym, Room 120</t>
  </si>
  <si>
    <t>Course Description: Issues faced by physical education professionals in schools including but not limited to school policies and procedures, behavior management, record keeping, assessing student performance, student equity, collaboration, technology, advocacy, professional development, licensure, job search, interview skills. Coreq: PE 475 and PE 476.</t>
  </si>
  <si>
    <t>Section Description: First seminar meeting Friday 8-22-14 FULL DAYClass consists of 3 all day seminars in addition to regularly scheduled classtime.</t>
  </si>
  <si>
    <t>First seminar meeting Friday 8-22-14 FULL DAYClass consists of 3 all day seminars in addition to regularly scheduled classtime.</t>
  </si>
  <si>
    <t>E. Carpenter</t>
  </si>
  <si>
    <t>0 / 4</t>
  </si>
  <si>
    <t>PE-483-01 (085052) Athletic Training: Clinical I</t>
  </si>
  <si>
    <t>08/25/2014-12/12/2014 Clinical Practice Monday 06:00PM - 09:30PM, Spaulding Gym, Room 121 08/25/2014-12/12/2014 Clinical Practice Monday 06:00PM - 09:30PM, Spaulding Gym, Room 151</t>
  </si>
  <si>
    <t>Course Description: A supervised field based experience in athletic training linking theory to practice. Focus on the use of evidence-based practice as a foundation for the delivery of care. Seminar focused on assessment of clinical integration competencies on prevention and clinical diagnosis and psychosocial strategies. Cannot be taken concurrently with participation in varsity or club sport. Proof of current certification in CPR for the Professional Rescuer and EMT Certification. Prereq: PE 294, PE 383 Athletic Training major.</t>
  </si>
  <si>
    <t>M. Hammett</t>
  </si>
  <si>
    <t>PE-492-01 (085043) Exercise Science Seminar</t>
  </si>
  <si>
    <t>08/26/2014-12/11/2014 Discussion-based Seminar Tuesday, Thursday 08:00AM - 09:45AM, Spaulding Gym, Room 121</t>
  </si>
  <si>
    <t>Course Description: A research based capstone course intended to allow students to research, present, and discuss current topics within the health, performance, fitness, and nutrition fields. Prereq: Physical Education Major, Exercise Science option or permission of instructor.</t>
  </si>
  <si>
    <t>PHIL-280-01 (085240) Knowledge &amp; Reality</t>
  </si>
  <si>
    <t>08/25/2014-12/10/2014 Blended - Partially On-Line Monday, Wednesday 02:00PM - 03:45PM, Rhodes Hall, Room N213</t>
  </si>
  <si>
    <t>Course Description: How do you know you're not dreaming? What is knowledge, and what kinds of knowledge can we have? What makes you the same person you were yesterday? Do people have a free will? We will examine philosophical answers to these questions as we explore central issues in metaphysics and epistemology.</t>
  </si>
  <si>
    <t>PHIL-290-01 (087050) Feminist Theories</t>
  </si>
  <si>
    <t>08/26/2014-12/11/2014 Discussion-based Seminar Tuesday, Thursday 12:00PM - 01:45PM, Morrison Hall, Room 110</t>
  </si>
  <si>
    <t>Course Description: Examines a selected topic, or the works of one or two major thinkers, at an intermediate level. May be repeated as topics change.</t>
  </si>
  <si>
    <t>Section Description: This course investigates and interrogates key theoreticaldebates within the feminist movement and women's and genderstudies. Central to this course is the idea that understandingsignificant categories such as race, class, gender, sexuality,and nationality is an interpretive, theoretical, and politicalact. Prereq: WGS 201.X-Listed with WGS 301-01</t>
  </si>
  <si>
    <t>x-listed with WGS 301-01</t>
  </si>
  <si>
    <t>PHIL-306-01 (085248) Existentialism &amp; Literature</t>
  </si>
  <si>
    <t>10/01/2014-12/10/2014 Lecture-based Learning Wednesday 06:00PM - 09:30PM, Rhodes Hall, Room N210</t>
  </si>
  <si>
    <t>Course Description: An examination of philosophic writings, novels, and plays from writers such as Nietzsche, Kierkegaard, Kafka, Camus, Beckett, Ionesco, and Sartre. Attempts to isolate and evaluate typical existentialist themes and to contrast them with nonexistentialist themes.</t>
  </si>
  <si>
    <t>PHIL-313-01 (085226) Phil &amp; the Holocaust</t>
  </si>
  <si>
    <t>Course Description: This course examines ethical, philosophical, and theological issues relating to the experience of the Holocaust and the broader human concerns of evil and suffering. Topics include the uniqueness and universality of the Holocaust as well as questions of justice. Cross listed as HGS 313.</t>
  </si>
  <si>
    <t>X-Listed with HGS 313-01</t>
  </si>
  <si>
    <t>PHIL-350-01 (085229) Aesthetics</t>
  </si>
  <si>
    <t>08/26/2014-12/09/2014 Lecture-based Learning Tuesday 06:00PM - 09:30PM, Morrison Hall, Room 207</t>
  </si>
  <si>
    <t>Course Description: A philosophic introduction to a variety of influential theories of art in areas as diverse as literature, dance, and film. Examination of the role of the creative process in human experience as perceived by philosophers from Plato to Derrida .</t>
  </si>
  <si>
    <t>PHIL-370-01 (085242) Philosophy of Language</t>
  </si>
  <si>
    <t>08/25/2014-12/10/2014 Involves Research Activities Monday, Wednesday 10:00AM - 11:45AM, Huntress - Academic, Room 010</t>
  </si>
  <si>
    <t>Course Description: What gives words meaning? How do pointing and other contextual factors influence interpretation? What role do intentions play? How do 'Superman' and Santa Claus' differ from the names of real people? We will explore questions such as these from a philosophical perspective, through readings by Russell, Kripke, Putnam, and others. Prerequisite: IHPHIL 100.</t>
  </si>
  <si>
    <t>PHIL-490-01 (087894) Topics-History of Ideas-Kant's</t>
  </si>
  <si>
    <t>Course Description: Examines a selected topic, or the works of one or two major thinkers at an advanced level. May be repeated as topics change. Prereq: One course in Philosophy or permission of instructor.</t>
  </si>
  <si>
    <t>Section Description: In this class we will explore the political writings oftheGerman philosopher Immanuel Kant (1724-1804), withparticularemphasis on his definition of a "free being" and hisplace inmodern society, as well as Kant's influence on laterEuropeanpolitical and moral philosophy</t>
  </si>
  <si>
    <t>x-listed with HIST-393-01</t>
  </si>
  <si>
    <t>PHYS-142-01 (084272) College Physics II</t>
  </si>
  <si>
    <t>08/25/2014-12/12/2014 Lecture-based Learning Tuesday, Thursday 06:00PM - 07:45PM, Science Center, Room 380 08/25/2014-12/12/2014 Laboratory Thursday 12:00PM - 01:50PM, Science Center, Room 380</t>
  </si>
  <si>
    <t>Course Description: Continuation of PHYS 141 with extension of basic concepts to include fluids, vibrations and waves, thermal physics, thermodynamics, electrostatics electrical circuits and magnetism, and geometrical and physical optics. Includes 2 hour laboratory. Prereq: PHYS 141.</t>
  </si>
  <si>
    <t>G. Whittemore, S. McGregor</t>
  </si>
  <si>
    <t>PHYS-242-01 (084283) University Physics II</t>
  </si>
  <si>
    <t>08/25/2014-12/12/2014 Lecture-based Learning Monday, Wednesday, Friday 09:20AM - 10:30AM, Science Center, Room 380 08/25/2014-12/12/2014 Laboratory Monday 02:00PM - 03:50PM, Science Center, Room 380</t>
  </si>
  <si>
    <t>Course Description: A continuation of INPHYS 241 that treats rotational dynamics and angular momentum, oscillations, fluids and waves in general and sound, electrostatics, capacitors, d-c circuits, and magnetic fields and forces. Includes a two-hour laboratory. Prereqs: Grade C or higher in INPHYS 241 required. MATH 152 concurrently, or permission of instructor.</t>
  </si>
  <si>
    <t>S. Harfenist, S. McGregor</t>
  </si>
  <si>
    <t>PHYS-330-01 (084287) Thermodynamics</t>
  </si>
  <si>
    <t>08/25/2014-12/12/2014 Lecture-based Learning Monday, Wednesday, Friday 01:20PM - 02:30PM, Science Center, Room 301</t>
  </si>
  <si>
    <t>Course Description: Temperature and the zeroth law, heat, work and energy, the three laws of thermodynamics and applications. Emphasis on entropy and its applications; the thermodynamic potentials, aspects of kinetic theory and Maxwell Boltzmann statistics. Prereq: Grade of C or higher in PHYS 275 or permission of the instructor.</t>
  </si>
  <si>
    <t>POSC-301-01 (084104) Writing &amp; Research</t>
  </si>
  <si>
    <t>08/25/2014-12/10/2014 Lecture-based Learning Monday, Wednesday 02:00PM - 03:45PM, Joslin, Room 303</t>
  </si>
  <si>
    <t>Course Description: Emphasizes the background study and the writing tasks that are intrinsic to applied public policy analysis and scholarly analysis. Students will complete a throughly researched and carefully revised analytical study that will be an exemplary demonstration of their research and writing skills. Prerequisites: Two courses in Political Science at the 200 level or higher. Must be taken at least one semester prior to POSC 401.</t>
  </si>
  <si>
    <t>POSC-316-01 (084105) Constitutional Law</t>
  </si>
  <si>
    <t>08/27/2014-12/10/2014 Lecture-based Learning Wednesday 06:00PM - 09:30PM, Rhodes Hall, Room S215</t>
  </si>
  <si>
    <t>Course Description: The Constitution as interpreted by the United States Supreme Court, nature and origins of judicial review, battles over strict and loose construction and judicial activism, recent cases in political and civil rights, economic regulation, and distribution and scope of government powers. Prereq: ISPOSC 210, ISPOSC 220, or ISPOSC 223, or permission of instructor.</t>
  </si>
  <si>
    <t>M. Lugo</t>
  </si>
  <si>
    <t>POSC-390-01 (084106) St: Just War Theory and Ethics</t>
  </si>
  <si>
    <t>08/25/2014-12/08/2014 Lecture-based Learning Monday 06:00PM - 09:30PM, Rhodes Hall, Room S215</t>
  </si>
  <si>
    <t>Course Description: Study of a selected topic in Political Science. May be repeated as topic changes.</t>
  </si>
  <si>
    <t>Section Description: Study of classic and modern "Just War Theory" and ethics ininternational politics.</t>
  </si>
  <si>
    <t>PSYC-101-01 (084435) General Psychology</t>
  </si>
  <si>
    <t>08/25/2014-12/10/2014 Lecture-based Learning Monday, Wednesday 08:00AM - 09:45AM, Rhodes Hall, Room S203</t>
  </si>
  <si>
    <t>Course Description: Surveys the major topics involved in an understanding of the behavior of humans and animals.</t>
  </si>
  <si>
    <t>M. Brown</t>
  </si>
  <si>
    <t>14 / 88</t>
  </si>
  <si>
    <t>PSYC-101-02 (084437) General Psychology</t>
  </si>
  <si>
    <t>08/26/2014-12/11/2014 Lecture-based Learning Tuesday, Thursday 04:00PM - 05:45PM, Rhodes Hall, Room S203</t>
  </si>
  <si>
    <t>N. Montgomery</t>
  </si>
  <si>
    <t>15 / 88</t>
  </si>
  <si>
    <t>PSYC-101-03 (084438) General Psychology</t>
  </si>
  <si>
    <t>08/26/2014-12/11/2014 Lecture-based Learning Tuesday, Thursday 12:00PM - 01:45PM, Joslin, Room 303</t>
  </si>
  <si>
    <t>PSYC-221-01 (084439) Social Psychology</t>
  </si>
  <si>
    <t>08/26/2014-12/11/2014 Lecture-based Learning Tuesday, Thursday 10:00AM - 11:45AM, Rhodes Hall, Room S203</t>
  </si>
  <si>
    <t>Course Description: Human thought, feeling, and behavior in the social environment. Topics include the perception of people and social situations, aggression and altruism, competition and cooperation, love and friendship, communication and persuasion, attitudes and attitude change, social influence, and group dynamics. Prereq: PSYC 101 or permission of instructor.</t>
  </si>
  <si>
    <t>K. Couture</t>
  </si>
  <si>
    <t>16 / 88</t>
  </si>
  <si>
    <t>PSYC-242-01 (084440) Personality</t>
  </si>
  <si>
    <t>08/25/2014-12/10/2014 Lecture-based Learning Monday, Wednesday 12:00PM - 01:45PM, Rhodes Hall, Room S203</t>
  </si>
  <si>
    <t>Course Description: Systematic study of the major theories and scientific assumptions endemic to the development, structure, and functions of human personality. Exploration of the methodological and research dimensions of this inquiry will be a central component of this course. Consideration of the roles of muticulturalism in theory development will also be examined. Prereq: PSYC 101 or permission of instructor.</t>
  </si>
  <si>
    <t>G. Hueckel</t>
  </si>
  <si>
    <t>PSYC-242-02 (084769) Personality</t>
  </si>
  <si>
    <t>08/25/2014-12/10/2014 Lecture-based Learning Monday, Wednesday 02:00PM - 03:45PM, Science Center, Room 126</t>
  </si>
  <si>
    <t>PSYC-251-01 (084441) Psychological Statistics</t>
  </si>
  <si>
    <t>08/25/2014-12/10/2014 Lecture-based Learning Monday, Wednesday 10:00AM - 11:45AM, Rhodes Hall, Room N213</t>
  </si>
  <si>
    <t>Course Description: An introduction to descriptive and inferential statistics used in pyschological research. Topics include measures of central tendency, variability, and correlation, as well as probability, sampling, hypothesis testing, and analysis of variance.</t>
  </si>
  <si>
    <t>D. Viveiros</t>
  </si>
  <si>
    <t>PSYC-251-02 (084442) Psychological Statistics</t>
  </si>
  <si>
    <t>08/25/2014-12/10/2014 Lecture-based Learning Monday, Wednesday 12:00PM - 01:45PM, Rhodes Hall, Room N213</t>
  </si>
  <si>
    <t>PSYC-251-03 (084443) Psychological Statistics</t>
  </si>
  <si>
    <t>08/26/2014-12/11/2014 Lecture-based Learning Tuesday, Thursday 10:00AM - 11:45AM, Parker Hall, Room 113</t>
  </si>
  <si>
    <t>S. Menees</t>
  </si>
  <si>
    <t>PSYC-251-04 (084444) Psychological Statistics</t>
  </si>
  <si>
    <t>08/26/2014-12/11/2014 Lecture-based Learning Tuesday, Thursday 12:00PM - 01:45PM, Parker Hall, Room 113</t>
  </si>
  <si>
    <t>PSYC-252-01 (084445) Research Meth Psyc</t>
  </si>
  <si>
    <t>08/25/2014-12/12/2014 Lecture-based Learning Tuesday, Thursday 08:00AM - 09:45AM, Rhodes Hall, Room S215 08/25/2014-12/12/2014 Laboratory Tuesday, Thursday 08:00AM - 09:45AM, Rhodes Hall, Room S270</t>
  </si>
  <si>
    <t>Course Description: Methodologies of psychological research will be explored. Students will learn to conduct, evaluate and interpret experiments within various sub areas of psychology. Prereq: Formal admission to the major in Psychology.</t>
  </si>
  <si>
    <t>PSYC-252-02 (084446) Research Meth Psyc</t>
  </si>
  <si>
    <t>08/25/2014-12/10/2014 Lecture-based Learning Monday, Wednesday 10:00AM - 11:45AM, Rhodes Hall, Room S215</t>
  </si>
  <si>
    <t>PSYC-252-03 (084447) Research Meth Psyc</t>
  </si>
  <si>
    <t>08/25/2014-12/10/2014 Lecture-based Learning Monday, Wednesday 12:00PM - 01:45PM, Rhodes Hall, Room S215</t>
  </si>
  <si>
    <t>PSYC-252-05 (084449) Research Meth Psyc</t>
  </si>
  <si>
    <t>08/25/2014-12/12/2014 Lecture-based Learning Tuesday, Thursday 04:00PM - 05:45PM, Rhodes Hall, Room S215 08/25/2014-12/12/2014 Laboratory Tuesday, Thursday 04:00PM - 05:45PM, Rhodes Hall, Room S270</t>
  </si>
  <si>
    <t>PSYC-253-01 (084450) Brain &amp; Behavior</t>
  </si>
  <si>
    <t>08/25/2014-12/10/2014 Lecture-based Learning Monday, Wednesday 02:00PM - 03:45PM, Science Center, Room 101</t>
  </si>
  <si>
    <t>Course Description: This course examines how the central and peripheral nervous systems as well as the endocrine system relate to human and animal behavior. Prereq: PSYC 101 or permission of instructor. One BIO course recommended.</t>
  </si>
  <si>
    <t>48 / 88</t>
  </si>
  <si>
    <t>PSYC-253-02 (084451) Brain &amp; Behavior</t>
  </si>
  <si>
    <t>08/28/2014-12/11/2014 Lecture-based Learning Tuesday, Thursday 04:00PM - 05:45PM, Rhodes Hall, Room N116</t>
  </si>
  <si>
    <t>K. Jennings</t>
  </si>
  <si>
    <t>PSYC-311-01 (084461) Child &amp; Adolescent Psyc</t>
  </si>
  <si>
    <t>08/25/2014-12/12/2014 Lecture-based Learning Monday, Wednesday, Friday 08:00AM - 09:10AM, Morrison Hall, Room 107</t>
  </si>
  <si>
    <t>Course Description: The study of child and adolescent Psychology focusing on current research in cognitive, physical, social, and emotional development. Prereq: PSYC 101.</t>
  </si>
  <si>
    <t>G. Bonitatibus</t>
  </si>
  <si>
    <t>PSYC-321-01 (084463) Culture &amp; Psychology</t>
  </si>
  <si>
    <t>08/26/2014-12/11/2014 Lecture-based Learning Tuesday, Thursday 06:00PM - 07:45PM, Parker Hall, Room 211</t>
  </si>
  <si>
    <t>Course Description: The study of issues at the intersection of culture and psychology. Topics may include the learning of culture, the impact of culture on behavior, conflict and cooperation across cultural boundaries, and social processes in multicultural communities. Prereq: PSYC 101.</t>
  </si>
  <si>
    <t>PSYC-345-01 (084464) Abnormal Psychology</t>
  </si>
  <si>
    <t>08/26/2014-12/11/2014 Lecture-based Learning Tuesday, Thursday 02:00PM - 03:45PM, Rhodes Hall, Room S203</t>
  </si>
  <si>
    <t>Course Description: An introduction to the systematic study of theories of etiology, signs, and treatment of psychopathology with an emphasis on prevention, and the social and cultural forces that influence views of abnormality. Prereq: PSYC 242 and Junior Standing or permission of instructor.</t>
  </si>
  <si>
    <t>27 / 88</t>
  </si>
  <si>
    <t>PSYC-355-01 (084465) Psychology Learning</t>
  </si>
  <si>
    <t>08/26/2014-12/09/2014 Lecture-based Learning Tuesday 06:00PM - 09:30PM, Rhodes Hall, Room N116</t>
  </si>
  <si>
    <t>Course Description: Analysis of contemporary theories and research on learning. Integration of behavioral, cognitive, and ecological perspectives. Prereq: PSYC 101 and Junior Standing or permission of instructor.</t>
  </si>
  <si>
    <t>L. Sandy</t>
  </si>
  <si>
    <t>14 / 36</t>
  </si>
  <si>
    <t>PSYC-357-01 (084466) Cognitive Processes</t>
  </si>
  <si>
    <t>08/25/2014-12/12/2014 Lecture-based Learning Monday, Wednesday, Friday 10:40AM - 11:50AM, Morrison Hall, Room 107</t>
  </si>
  <si>
    <t>Course Description: An investigation of the continuum of cognitive activities from perception to memory and thought processes. Traditional, neo-behaviorist, information processing, and computer model approaches to understanding cognition are considered. Prereq: PSYC 101 and Junior Standing or permission of instructor.</t>
  </si>
  <si>
    <t>15 / 36</t>
  </si>
  <si>
    <t>PSYC-382-01 (084467) History Psychology</t>
  </si>
  <si>
    <t>08/26/2014-12/11/2014 Lecture-based Learning Tuesday, Thursday 10:00AM - 11:45AM, Morrison Hall, Room 206</t>
  </si>
  <si>
    <t>Course Description: Exploration of the development of modern psychology through an examination of influential figures, events, and ideas from the mid 19th century to the present. Prereq: PSYC 101 and Junior Standing or permission of instructor.</t>
  </si>
  <si>
    <t>H. Stavely</t>
  </si>
  <si>
    <t>PSYC-382-02 (084468) History Psychology</t>
  </si>
  <si>
    <t>08/26/2014-12/11/2014 Lecture-based Learning Tuesday, Thursday 12:00PM - 01:45PM, Morrison Hall, Room 206</t>
  </si>
  <si>
    <t>PSYC-425-01 (084469) Psychology Women</t>
  </si>
  <si>
    <t>08/26/2014-12/09/2014 Lecture-based Learning Tuesday 06:00PM - 09:30PM, Parker Hall, Room 210</t>
  </si>
  <si>
    <t>Course Description: Exploration of current and historical understandings of the psychology of women. Includes psychoanalytic, biological, and social explanations of women's psychology and development and critical examination of research on gender differences and similarities. Prereq: Junior Standing and ITW 101 or permission of instructor.</t>
  </si>
  <si>
    <t>P. Strifert</t>
  </si>
  <si>
    <t>15 / 23</t>
  </si>
  <si>
    <t>PSYC-444-01 (084470) Counseling</t>
  </si>
  <si>
    <t>08/25/2014-12/10/2014 Lecture-based Learning Monday, Wednesday 02:00PM - 03:45PM, Parker Hall, Room 113</t>
  </si>
  <si>
    <t>Course Description: Exposes students to counseling techniques and corresponding theoretical frameworks to cultural, ethical, and psychological issues that are confronted by counselors, and to an examination of students' interests and aptitudes as they relate to the counseling profession. Prereq: PSYC 242, PSYC 345 and Junior Standing or permission of instructor.</t>
  </si>
  <si>
    <t>PSYC-447-01 (084472) Clinical Psychology</t>
  </si>
  <si>
    <t>08/25/2014-12/10/2014 Lecture-based Learning Monday, Wednesday 12:00PM - 01:45PM, Morrison Hall, Room 101</t>
  </si>
  <si>
    <t>Course Description: Introduction to the spectrum of sub disciplines within clinical psychology. Topics include clinical theory and research, assessment procedures, ethical decision making, and risk assessment. Prereq: PSYC 345 and Junior Standing or permission of instructor.</t>
  </si>
  <si>
    <t>L. Welkowitz</t>
  </si>
  <si>
    <t>PSYC-495-01 (084474) Sem: Nat &amp; Orig Conscious</t>
  </si>
  <si>
    <t>08/25/2014-12/12/2014 Discussion-based Seminar Monday, Wednesday, Friday 09:20AM - 10:30AM, Morrison Hall, Room 107</t>
  </si>
  <si>
    <t>Course Description: Capstone experience that refines basic skills and concepts through an exploration of specific themes in psychological literature. Course work emphasizes analysis, synthesis, organization and oral communication. Students lead classroom discussions; active participation is essential. May be repeated as topics change. Prereq: Senior Psychology Major or permission of instructor.</t>
  </si>
  <si>
    <t>PSYC-495-02 (084475) Art &amp; Play Therapy</t>
  </si>
  <si>
    <t>08/26/2014-12/11/2014 Discussion-based Seminar Tuesday, Thursday 02:00PM - 03:45PM, Rhodes Hall, Room S257</t>
  </si>
  <si>
    <t>PSYC-495-03 (084476) Applied Psychology</t>
  </si>
  <si>
    <t>08/25/2014-12/10/2014 Discussion-based Seminar Monday, Wednesday 10:00AM - 11:45AM, Morrison Hall, Room 101</t>
  </si>
  <si>
    <t>PSYC-495-04 (084477) Psyc At the Workplace</t>
  </si>
  <si>
    <t>11/18/2014-12/11/2014 Discussion-based Seminar Tuesday, Thursday 02:00PM - 03:45PM, Morrison Hall, Room 101</t>
  </si>
  <si>
    <t>PSYC-495-06 (084479) Psyc and the Law</t>
  </si>
  <si>
    <t>09/01/2014-12/10/2014 Discussion-based Seminar Monday, Wednesday 10:00AM - 11:45AM, Morrison Hall, Room 109</t>
  </si>
  <si>
    <t>SAFE-101-01 (085556) Safety Awareness</t>
  </si>
  <si>
    <t>08/25/2014-12/08/2014 Lecture-based Learning Monday 06:00PM - 09:45PM, Tds Building, Room 108</t>
  </si>
  <si>
    <t>Course Description: Studies the impact of accidents, develops strategies to eliminate, mitigate accident outcomes through education and awareness. Identifies factors associated with activities at school, home and work that result in accidents. By applying this knowledge people can make informed decisions leading to minimum risk and maximum success.</t>
  </si>
  <si>
    <t>H. Hunter</t>
  </si>
  <si>
    <t>SAFE-101-02 (085560) Safety Awareness</t>
  </si>
  <si>
    <t>08/26/2014-12/11/2014 Lecture-based Learning Tuesday, Thursday 12:00PM - 01:45PM, Tds Building, Room 206</t>
  </si>
  <si>
    <t>J. Morel</t>
  </si>
  <si>
    <t>SAFE-101-03 (085558) Safety Awareness</t>
  </si>
  <si>
    <t>08/25/2014-12/10/2014 Lecture-based Learning Monday, Wednesday 08:00AM - 09:45AM, Tds Building, Room 206</t>
  </si>
  <si>
    <t>M. Hardy</t>
  </si>
  <si>
    <t>SAFE-202-01 (085749) Occupational Safety</t>
  </si>
  <si>
    <t>08/26/2014-12/11/2014 Lecture-based Learning Tuesday, Thursday 10:00AM - 11:45AM, Tds Building, Room 108</t>
  </si>
  <si>
    <t>Course Description: The application of scientific and engineering principles to the analysis of processes, equipment products, facilities and environments in order to optimize safety and health effectiveness. Topics include legislative overview, problem identification, control concepts, and basic engineering principles, including a review of basic geometry and mathematical calculations and conversion factors.</t>
  </si>
  <si>
    <t>L. McDonald</t>
  </si>
  <si>
    <t>SAFE-202-02 (085752) Occupational Safety</t>
  </si>
  <si>
    <t>08/26/2014-12/11/2014 Lecture-based Learning Tuesday, Thursday 02:00PM - 03:45PM, Tds Building, Room 108</t>
  </si>
  <si>
    <t>SAFE-202-03 (088200) Occupational Safety</t>
  </si>
  <si>
    <t>08/27/2014-12/10/2014 Lecture-based Learning Wednesday 06:00PM - 09:45PM, Tds Building, Room 210</t>
  </si>
  <si>
    <t>B. Bohannon</t>
  </si>
  <si>
    <t>SAFE-203-01 (085755) Fire &amp; Hazmat Response</t>
  </si>
  <si>
    <t>08/26/2014-12/09/2014 Lecture-based Learning Tuesday 06:00PM - 09:45PM, Tds Building, Room 108</t>
  </si>
  <si>
    <t>Course Description: An overview of the National Fire Protection Association Codes which apply to occupational exposures. The safe handling, storage, and use of hazardous materials for industrial, commercial, transportation, and public service operatons are covered in detail. Fire and accident prevention measures, training, regulatory requirements, emergency procedures and response are studied. Prereq: Safety majors/minors only or permission of instructor.</t>
  </si>
  <si>
    <t>SAFE-204-01 (085564) Human Factors in Safety</t>
  </si>
  <si>
    <t>08/25/2014-12/10/2014 Lecture-based Learning Monday, Wednesday 02:00PM - 03:45PM, Tds Building, Room 210</t>
  </si>
  <si>
    <t>Course Description: This course will provide students with the understanding of the importance of ergonomic design and evaluation of workplaces and the work environment to enable the student to understand physiological and psychological stresses, human capabilities and limitatons, and their importance in designing work spaces, processes, tools, equipment and products. Prereq: Safety majors/minors and SPDI Majors only, or permission of instructor.</t>
  </si>
  <si>
    <t>Y. Sun</t>
  </si>
  <si>
    <t>SAFE-204-02 (085874) Human Factors in Safety</t>
  </si>
  <si>
    <t>08/25/2014-12/10/2014 Lecture-based Learning Monday, Wednesday 12:00PM - 01:45PM, Tds Building, Room 206</t>
  </si>
  <si>
    <t>SAFE-206-01 (085872) Construction Safety Standards</t>
  </si>
  <si>
    <t>08/26/2014-12/11/2014 Lecture-based Learning Tuesday, Thursday 08:00AM - 09:45AM, Tds Building, Room 206</t>
  </si>
  <si>
    <t>Course Description: Compliance with OSHA standards specific to construction, including rights and responsibilities under OSHA, inspections, citations, appeals, and record keeping. The course will also cover the most frequently referenced OSHA, NFPA, ACGIH, CGA, NIOSH, ANSI, and ASTM standards in the construction industry. Prerequisite: SOHAS majors or minors only, SAFE 202 or permission of instructor.</t>
  </si>
  <si>
    <t>L. Blais</t>
  </si>
  <si>
    <t>SAFE-301-01 (085878) Loss Prevention</t>
  </si>
  <si>
    <t>08/26/2014-12/09/2014 Lecture-based Learning Tuesday 06:00PM - 09:45PM, Tds Building, Room 206</t>
  </si>
  <si>
    <t>Course Description: Introduces key Risk Management and Loss Prevention principles through exploration of allied consensus standards including OSHA's Voluntary Protection Program, OHSAS 18001 Safety Management System, LEAN Management and Environmental Management Systems ISO 14001. Prerequisites: SAFE 202, SOHAS Majors or Minors only, or permission of the instructor.</t>
  </si>
  <si>
    <t>T. Braun</t>
  </si>
  <si>
    <t>SAFE-302-01 (085873) Law &amp; Ethics in Safety</t>
  </si>
  <si>
    <t>08/26/2014-12/11/2014 Lecture-based Learning Tuesday, Thursday 10:00AM - 11:45AM, Tds Building, Room 206</t>
  </si>
  <si>
    <t>Course Description: Introduction to federal and state regulatory authorities governing safety in industry and the environmental impacts of industrial activity. Discusses ethical dilemmas, management challenges, professional responsibilities,and liability and legal ramifications of accidents Prereq: SAFE 202, SAFE 307, SOHAS majors/minors only, or permission of instructor.</t>
  </si>
  <si>
    <t>J. Ingalls</t>
  </si>
  <si>
    <t>SAFE-302-02 (085561) Law &amp; Ethics in Safety</t>
  </si>
  <si>
    <t>08/25/2014-12/10/2014 Lecture-based Learning Monday, Wednesday 02:00PM - 03:45PM, Tds Building, Room 206</t>
  </si>
  <si>
    <t>SAFE-303-01 (085555) Safety &amp; Health Standards</t>
  </si>
  <si>
    <t>08/25/2014-12/10/2014 Lecture-based Learning Monday, Wednesday 02:00PM - 03:45PM, Tds Building, Room 108</t>
  </si>
  <si>
    <t>Course Description: Familiarizes students with OSHA general industry standards, including responsibilitites under OSHA regulations, inspections, citations, appeals and recordkeeping. Highlights frequently cited standards by OSHA in general industry, hazard identification and control. Explores safety standards from ANSI, NFPA, and DOT. Prerequisites: SOHAS majors and minors only, SAFE-202, SAFE-307, or permission of instructor.</t>
  </si>
  <si>
    <t>SAFE-303-02 (085562) Safety &amp; Health Standards</t>
  </si>
  <si>
    <t>08/25/2014-12/08/2014 Lecture-based Learning Monday 06:00PM - 09:45PM, Tds Building, Room 206</t>
  </si>
  <si>
    <t>P. Gaudet</t>
  </si>
  <si>
    <t>SAFE-305-01 (085554) Health Hazard Identification</t>
  </si>
  <si>
    <t>08/25/2014-12/10/2014 Lecture-based Learning Monday, Wednesday 12:00PM - 01:45PM, Tds Building, Room 108</t>
  </si>
  <si>
    <t>Course Description: Reviews health hazards in industry and their effects on humans. Study of hazards involved with chemical, physical and biological stressors at work. Explores methods of hazard identification recognition and control. Prerequisites: SAFE 202, SOHAS majors or minors only or permission of instructor.</t>
  </si>
  <si>
    <t>SAFE-305-02 (085751) Health Hazard Identification</t>
  </si>
  <si>
    <t>08/26/2014-12/11/2014 Lecture-based Learning Tuesday, Thursday 12:00PM - 01:45PM, Tds Building, Room 108</t>
  </si>
  <si>
    <t>SAFE-306-01 (085553) Behavioral Based Safety</t>
  </si>
  <si>
    <t>08/25/2014-12/10/2014 Lecture-based Learning Monday, Wednesday 10:00AM - 11:45AM, Tds Building, Room 108</t>
  </si>
  <si>
    <t>Course Description: This course challenges students to learn theory and apply behavioral safety. Research shows people centered efforts are most effective at reducing injury vs. traditional methods. This course explores factors influencing everyday worker behavior and identifies how behavior can be changed systematically, in a positive, supportive way keeping workers safe. Prereq: SOHAS major or minors only, SAFE-307 or permission of the instructor.</t>
  </si>
  <si>
    <t>SAFE-307-01 (085704) Safety Management Systems</t>
  </si>
  <si>
    <t>08/25/2014-12/10/2014 Lecture-based Learning Monday, Wednesday 10:00AM - 11:45AM, Tds Building, Room 206</t>
  </si>
  <si>
    <t>Course Description: Examination of principles underlying management of organizational activities in accordance with occupational health and safety systems. Emphasizes ANSI Z10 standard. Explores ethical leadership, psychology, training, communication, metrics, human resources, cost benefit analysis, and project management. (Membership in the American Society of Safety Engineers required.)</t>
  </si>
  <si>
    <t>SAFE-401-01 (085880) Industrial Hygiene</t>
  </si>
  <si>
    <t>08/25/2014-12/12/2014 Incorporates Lec &amp; Lab/Studio Tuesday, Thursday 02:00PM - 03:45PM, Tds Building, Room 210 08/25/2014-12/12/2014 Incorporates Lec &amp; Lab/Studio Tuesday, Thursday 02:00PM - 03:45PM, Tds Building, Room 211</t>
  </si>
  <si>
    <t>Course Description: Familiarize students with the various techniques and procedures involved in the practice of the profession of industrial hygiene. Course work and laboratory exercises will illustrate the equipment and methodologies commonly used by industrial hygienists in the anticipation, recognition, evaluation and control of occupational health hazards in today's workplace. Prerequisites: SOHAS majors or minors only and INSAFE 103, or permission of instructor.</t>
  </si>
  <si>
    <t>D. May</t>
  </si>
  <si>
    <t>SAFE-402-01 (085557) Critical Incident Response</t>
  </si>
  <si>
    <t>08/27/2014-12/10/2014 Lecture-based Learning Wednesday 06:00PM - 09:45PM, Tds Building, Room 108</t>
  </si>
  <si>
    <t>Course Description: The emergency planning process includes planning, preparing, responding and recovering from an emergency. This course will introduce the key activities in the emergency planning process such as; vulnerability analysis, incident command and asset protection. Prereq: SAFE 303, Safety Studies majors and minors only or permission of instructor.</t>
  </si>
  <si>
    <t>SAFE-497-01 (085876) Innovative Safety Leadership</t>
  </si>
  <si>
    <t>08/26/2014-12/11/2014 Field-based Experience Tuesday, Thursday 02:00PM - 03:45PM, Tds Building, Room 206</t>
  </si>
  <si>
    <t>Course Description: Instructional and administrative aspects of comprehensive safety programs. Analysis of personal and environmental safety factors in real world application based settings. Emphasizes the application of classroom and field experiences accumulated during completion of prerequisite coursework. Prerequisites: 104 credits earned, and Signature of Department Chair.</t>
  </si>
  <si>
    <t>SAFE-497-03 (085879) Innovative Safety Leadership</t>
  </si>
  <si>
    <t>08/26/2014-12/11/2014 Field-based Experience Tuesday, Thursday 10:00AM - 11:45AM, Tds Building, Room 210</t>
  </si>
  <si>
    <t>SOC-201-01 (083983) Intro to Sociology Major</t>
  </si>
  <si>
    <t>08/25/2014-12/10/2014 Lecture-based Learning Monday, Wednesday 08:00AM - 09:45AM, Joslin, Room 103</t>
  </si>
  <si>
    <t>Course Description: Introduces basic concepts, theories, and methods of sociology. Develops a sociological perspective on social issues, problems and events. Provides an overview of major subfields in sociology. Also prepares students for the major and a career in sociology and related professions.</t>
  </si>
  <si>
    <t>SOC-201-02 (083984) Intro to Sociology Major</t>
  </si>
  <si>
    <t>08/25/2014-12/10/2014 Lecture-based Learning Monday, Wednesday 10:00AM - 11:45AM, Joslin, Room 103</t>
  </si>
  <si>
    <t>SOC-201-03 (088194) Intro to Sociology Major</t>
  </si>
  <si>
    <t>08/25/2014-12/08/2014 Lecture-based Learning Monday 04:00PM - 07:30PM, Huntress - Academic, Room 009</t>
  </si>
  <si>
    <t>M. Seibert</t>
  </si>
  <si>
    <t>16 / 22</t>
  </si>
  <si>
    <t>SOC-234-01 (083985) Intro to Social Work</t>
  </si>
  <si>
    <t>08/25/2014-12/10/2014 Lecture-based Learning Monday, Wednesday 04:00PM - 05:45PM, Science Center, Room 126</t>
  </si>
  <si>
    <t>Course Description: An overview of the ethics, philosophy, and methods of the field of social work. Attention will be paid to social problems encountered in central social institutions and community resources available to address these social problems. Prereq: SOC 201 or permission of instructor.</t>
  </si>
  <si>
    <t>C. Schlegelmilch</t>
  </si>
  <si>
    <t>SOC-301-01 (083987) Sociological Research Meth</t>
  </si>
  <si>
    <t>08/25/2014-12/12/2014 Lecture-based Learning Monday, Wednesday 04:00PM - 05:45PM, Rhodes Hall, Room S215 08/25/2014-12/12/2014 Laboratory Monday, Wednesday 04:00PM - 05:45PM, Rhodes Hall, Room S270</t>
  </si>
  <si>
    <t>Course Description: Methodologies and types of research commonly used in sociology. Focus on the research process, including the research problem and techniques of data gathering. Design and use of the interview, questionnaire, and case study approaches to sociological analysis. 3 hour lecture, 1 hour lab. Prereq: SOC 201.</t>
  </si>
  <si>
    <t>M. Walsh</t>
  </si>
  <si>
    <t>SOC-301-02 (084720) Sociological Research Meth</t>
  </si>
  <si>
    <t>08/25/2014-12/12/2014 Lecture-based Learning Monday, Wednesday 02:00PM - 03:45PM, Rhodes Hall, Room S215 08/25/2014-12/12/2014 Laboratory Monday, Wednesday 02:00PM - 03:45PM, Rhodes Hall, Room S270</t>
  </si>
  <si>
    <t>SOC-303-01 (084721) Soc Quant Analysis</t>
  </si>
  <si>
    <t>08/26/2014-12/11/2014 Lecture-based Learning Tuesday, Thursday 08:00AM - 09:45AM, Science Center, Room 181</t>
  </si>
  <si>
    <t>Course Description: Embeds statistical techniques in the sociological research process. Application of statistical techniques to test sociological hypotheses, assess social theories, and draw conclusions about sociological problems from statistical data. Review of descriptive/inferential statistics and instruction of statistical software. 3 hour lecture, 1 hour lab. Prereq: SOC 301.</t>
  </si>
  <si>
    <t>SOC-303-02 (084722) Soc Quant Analysis</t>
  </si>
  <si>
    <t>08/25/2014-12/12/2014 Lecture-based Learning Tuesday, Thursday 12:00PM - 01:45PM, Rhodes Hall, Room S215 08/25/2014-12/12/2014 Laboratory Tuesday, Thursday 12:00PM - 01:45PM, Rhodes Hall, Room S270</t>
  </si>
  <si>
    <t>SOC-305-01 (083988) Sociological Theory</t>
  </si>
  <si>
    <t>08/25/2014-12/10/2014 Lecture-based Learning Monday, Wednesday 12:00PM - 01:45PM, Rhodes Hall, Room N118</t>
  </si>
  <si>
    <t>Course Description: The assumptions, orientations, and applications used by both classical and contemporary schools of sociological thought in explaining social phenomena. Prereq: SOC 201.</t>
  </si>
  <si>
    <t>SOC-305-02 (083989) Sociological Theory</t>
  </si>
  <si>
    <t>08/25/2014-12/10/2014 Lecture-based Learning Monday, Wednesday 02:00PM - 03:45PM, Rhodes Hall, Room N118</t>
  </si>
  <si>
    <t>SOC-335-01 (083991) Practicum in Sociology</t>
  </si>
  <si>
    <t>08/29/2014-12/12/2014 Community-based Learning Friday 10:00AM - 11:45AM, Rhodes Hall, Room S215</t>
  </si>
  <si>
    <t>Course Description: This course provides an opportunity for students to use sociological learning in a community setting for 8 to 10 hours each week. Students may select from among applied research, human services or other social change settings. Prereq: SOC 301 and permission of instructor.</t>
  </si>
  <si>
    <t>SOC-380-01 (083992) Environmental Sociology</t>
  </si>
  <si>
    <t>08/25/2014-12/10/2014 Lecture-based Learning Monday, Wednesday 10:00AM - 11:45AM, Science Center, Room 181</t>
  </si>
  <si>
    <t>Course Description: Introduces students to the sociological analysis of human systems as they relate to the natural environment around the world. Topics include population, food energy, sustainable development, environmental justice, the environmental movement, international environmental conflicts, and globalization. Prereq: SOC 201</t>
  </si>
  <si>
    <t>B. Green</t>
  </si>
  <si>
    <t>SOC-390-01 (083993) Social Policy</t>
  </si>
  <si>
    <t>09/02/2014-12/11/2014 Lecture-based Learning Tuesday, Thursday 10:00AM - 11:45AM, Science Center, Room 102</t>
  </si>
  <si>
    <t>Course Description: Selected topics in sociology. May be repeated as topics change. Maximum 8 credits. Prereq: SOC-201</t>
  </si>
  <si>
    <t>14 / 24</t>
  </si>
  <si>
    <t>SOC-455-01 (083994) Body &amp; Sexuality in Society</t>
  </si>
  <si>
    <t>08/25/2014-12/10/2014 Discussion-based Seminar Monday, Wednesday 10:00AM - 11:45AM, Parker Hall, Room 210</t>
  </si>
  <si>
    <t>Course Description: Seminar introduces students to social benefits and practices related to the human body with a focus on gender and sexuality. Topics include socialization, cultural constructions of masculinity and femininity, body image, aging bodies, sexual harassment, rape, pornography and sex work, and new reproductive technologies. Prereq: SOC 305 or permission of instructor.</t>
  </si>
  <si>
    <t>SP-201-01 (085864) Intermediate Spanish</t>
  </si>
  <si>
    <t>08/26/2014-12/11/2014 Lecture-based Learning Tuesday, Thursday 12:00PM - 01:45PM, Huntress - Academic, Room 010</t>
  </si>
  <si>
    <t>SP-315-01 (085865) Conversation &amp; Composition I</t>
  </si>
  <si>
    <t>08/26/2014-12/11/2014 Lecture-based Learning Tuesday, Thursday 10:00AM - 11:45AM, Morrison Hall, Room 202</t>
  </si>
  <si>
    <t>Course Description: To maintain and perfect written and spoken Spanish through intensive classroom work, as well as individual and group work. Discussion and frequent papers in Spanish based on cultural and literary readings and videos given in Spanish. Emphasis on oral communication. Prereq: SP 201 or permission of instructor.</t>
  </si>
  <si>
    <t>SP-316-01 (085866) Conversation &amp; Composition II</t>
  </si>
  <si>
    <t>08/25/2014-12/12/2014 Lecture-based Learning Tuesday 12:00PM - 01:45PM, Morrison Hall, Room 105 08/25/2014-12/12/2014 Lecture-based Learning Thursday 12:00PM - 01:45PM, Morrison Hall, Room 202</t>
  </si>
  <si>
    <t>Course Description: To maintain and perfect written and spoken Spanish through intensive classroom work, as well as individual and group work. Discussions and frequent papers in Spanish based on cultural and literary readings and videos. Given in Spanish. Writing intensive. Prereq: SP 315.</t>
  </si>
  <si>
    <t>SP-325-01 (085867) Intro Spanish Literature</t>
  </si>
  <si>
    <t>08/26/2014-12/11/2014 Lecture-based Learning Tuesday, Thursday 12:00PM - 01:45PM, Parker Hall, Room 210</t>
  </si>
  <si>
    <t>Course Description: Study of various critical approaches to Spanish literature. Conducted in Spanish. Prereq: SP 315 and SP 316 or permission of instructor.</t>
  </si>
  <si>
    <t>B. Ware</t>
  </si>
  <si>
    <t>SP-410-01 (085868) Adv Spanish Grammar</t>
  </si>
  <si>
    <t>08/26/2014-12/11/2014 Discussion-based Seminar Tuesday, Thursday 02:00PM - 03:45PM, Parker Hall, Room 210</t>
  </si>
  <si>
    <t>Course Description: A study of contemporary Spanish grammar, and a treatment of the typical pitfalls for nonnative users of Spanish. Prereq: SP 405 or permission of instructor.</t>
  </si>
  <si>
    <t>SPDI-110-01 (085568) Elect &amp; Electronic Fund</t>
  </si>
  <si>
    <t>08/25/2014-12/12/2014 Incorporates Lec &amp; Lab/Studio Monday, Wednesday 02:00PM - 04:15PM, Tds Building, Room 101 08/25/2014-12/12/2014 Incorporates Lec &amp; Lab/Studio Monday, Wednesday 02:00PM - 04:15PM, Tds Building, Room 103</t>
  </si>
  <si>
    <t>Course Description: An introductory course which examines topics from magnetism and electricity to electronics and microcomputers. A hands on, experiential learning environment is used to stimulate creativity and understsanding of electronics in today's society. Two hour lecture, three hour lab. Fall, Spring.</t>
  </si>
  <si>
    <t>R. Blodgett</t>
  </si>
  <si>
    <t>SPDI-121-01 (085666) Draft Sketch &amp; CAD</t>
  </si>
  <si>
    <t>08/25/2014-12/12/2014 Incorporates Lec &amp; Lab/Studio Monday, Wednesday 02:00PM - 04:14PM, Tds Building, Room 203 08/25/2014-12/12/2014 Incorporates Lec &amp; Lab/Studio Monday, Wednesday 02:30PM - 03:45PM, Tds Building, Room 207</t>
  </si>
  <si>
    <t>Course Description: Introduction to the graphic language used in product design for students with little or no previous experience with drafting or CAD. Freehand sketching, instrumental expression, and the use of computer assisted standard drafting techniques and practices are explored. Previous experience with Windows based operating systems. Two hour lecture, three hour lab. Fall, Spring.</t>
  </si>
  <si>
    <t>J. Pelto</t>
  </si>
  <si>
    <t>SPDI-152-01 (085890) Product Design I</t>
  </si>
  <si>
    <t>08/25/2014-12/12/2014 Incorporates Lec &amp; Lab/Studio Tuesday, Thursday 08:30AM - 10:45AM, Tds Building, Room 103 08/25/2014-12/12/2014 Incorporates Lec &amp; Lab/Studio Tuesday, Thursday 08:30AM - 10:45AM, Tds Building, Room 101</t>
  </si>
  <si>
    <t>Course Description: Product Design involves the integration of human and aesthetic aspects with technological and production aspects in the creation of manufactured products. This first in a series of courses in Product Design includes areas of human/object interface, product form, product innovation and an introduction to ecodesign.</t>
  </si>
  <si>
    <t>L. Hix</t>
  </si>
  <si>
    <t>SPDI-170-01 (085612) Intro Woodworking Tech</t>
  </si>
  <si>
    <t>08/25/2014-12/12/2014 Incorporates Lec &amp; Lab/Studio Monday 09:00AM - 11:00AM, Tds Building, Room 109 08/25/2014-12/12/2014 Incorporates Lec &amp; Lab/Studio Wednesday 09:00AM - 11:45AM, Tds Building, Room 109</t>
  </si>
  <si>
    <t>Course Description: Focus on woodworking systems in mass production applications and one of a kind manufacturing. Emphasis on problem solving and creativity in laboratory activities. Function, maintenance, safety, and use of tools, machinery, and materials including supportive theory. 2 hr lecture, 3 hr lab.</t>
  </si>
  <si>
    <t>SPDI-180-01 (085569) Metal Procs &amp; Proto</t>
  </si>
  <si>
    <t>08/25/2014-12/08/2014 Incorporates Lec &amp; Lab/Studio Monday 04:30PM - 09:30PM, Tds Building, Room 101</t>
  </si>
  <si>
    <t>Course Description: Deals with the processes involved with machining, casting and fabricating metal. Shop safety, proper use of hand and measuring tools, and the use of machine tools are covered. Valuable prototyping skills are covered. Two hour lecture, three hour lab. Fall, Spring.</t>
  </si>
  <si>
    <t>SPDI-180-02 (085570) Metal Procs &amp; Proto</t>
  </si>
  <si>
    <t>08/27/2014-12/10/2014 Incorporates Lec &amp; Lab/Studio Wednesday 04:30PM - 09:30PM, Tds Building, Room 101</t>
  </si>
  <si>
    <t>SPDI-221-01 (085955) 3-D CADD</t>
  </si>
  <si>
    <t>08/25/2014-12/12/2014 Incorporates Lec &amp; Lab/Studio Thursday 05:00PM - 09:45PM, Tds Building, Room 101 08/25/2014-12/12/2014 Incorporates Lec &amp; Lab/Studio Thursday 05:00PM - 09:45PM, Tds Building, Room 103</t>
  </si>
  <si>
    <t>Course Description: Graphic representation of objects intended for manufacturing using three dimensional computer aided drafting software. Parametric solid modeling of parts and assemblies and creating orthographic view drawings uses SolidWorks software. Previous experience with Windows, Orthographic Drawing and 2D CAD is expected. SPDI 121 recommended prior to this course or permission of instructor.</t>
  </si>
  <si>
    <t>R. Pelletier</t>
  </si>
  <si>
    <t>SPDI-252-01 (085891) Product Design II</t>
  </si>
  <si>
    <t>08/25/2014-12/12/2014 Incorporates Lec &amp; Lab/Studio Tuesday, Thursday 11:30AM - 01:45PM, Tds Building, Room 103 08/25/2014-12/12/2014 Incorporates Lec &amp; Lab/Studio Tuesday, Thursday 11:30AM - 01:45PM, Tds Building, Room 101</t>
  </si>
  <si>
    <t>Course Description: A continuation of Product Design I, emphasis is on rational methods for developing designs in team settings. Basic engineering methods of analysis are introduced to evaluate design structures and mechanisms. Alternative design options are evaluated using analytical techniques. Project planning fundamentals of time and budget emulate industrial development practices. Prerequisite: SPDI 152 or permission of instructor. Spring.</t>
  </si>
  <si>
    <t>SPDI-253-01 (085596) Materials - Life Cycle View</t>
  </si>
  <si>
    <t>08/25/2014-12/12/2014 Incorporates Lec &amp; Lab/Studio Monday, Wednesday, Friday 08:00AM - 09:45AM, Tds Building, Room 103 08/25/2014-12/12/2014 Incorporates Lec &amp; Lab/Studio Monday, Wednesday, Friday 08:00AM - 09:45AM, Tds Building, Room 101</t>
  </si>
  <si>
    <t>Course Description: Fundamental properties of a wide range of materials are covered emphasizing mechanical and physical properties and manufacturing processes. A material life cycle view provides transparency to the human health and environmental effects. Lectures, Labs, and Field Trips will be used. Two hour lecture, three hour lab. Spring.</t>
  </si>
  <si>
    <t>SPDI-253-02 (085605) Materials - Life Cycle View</t>
  </si>
  <si>
    <t>08/25/2014-12/12/2014 Incorporates Lec &amp; Lab/Studio Monday, Wednesday, Friday 10:00AM - 11:45AM, Tds Building, Room 103 08/25/2014-12/12/2014 Incorporates Lec &amp; Lab/Studio Monday, Wednesday, Friday 10:00AM - 11:45AM, Tds Building, Room 101</t>
  </si>
  <si>
    <t>SPDI-321-01 (085611) Advanced 3D CADD</t>
  </si>
  <si>
    <t>08/27/2014-12/10/2014 Lecture-based Learning Wednesday 05:00PM - 09:45PM, Tds Building, Room 103</t>
  </si>
  <si>
    <t>Course Description: Parametric, solid modeling is used to create complex parts, surfaces and assemblies, in the context of problem solving and critical thinking to generate effective prototyping strategies. Applications using SolidWorks software include sheet metal parts, virtual stress analysis, design tables and parametric databases, ANSI and ISO standard engineering drawings and GD &amp; T. Prerequisites: SPDI-221.</t>
  </si>
  <si>
    <t>T. Bollinger</t>
  </si>
  <si>
    <t>SPDI-400-01 (085615) Manufacturing Enterprise</t>
  </si>
  <si>
    <t>08/25/2014-12/12/2014 Incorporates Lec &amp; Lab/Studio Monday 01:00PM - 03:00PM, Tds Building, Room 109 08/25/2014-12/12/2014 Incorporates Lec &amp; Lab/Studio Wednesday 01:00PM - 03:45PM, Tds Building, Room 109</t>
  </si>
  <si>
    <t>Course Description: Organization and implementation of a student managed industrial enterprise, including a general overview of economic systems and corporate structure. Emphasizes laboratory covering design, production and distribution of marketable consumer products. Two hour lecture, three hour lab. Prerequisite: Junior standing or above. Fall.</t>
  </si>
  <si>
    <t>SPDI-400-02 (085953) Manufacturing Enterprise</t>
  </si>
  <si>
    <t>08/25/2014-12/12/2014 Incorporates Lec &amp; Lab/Studio Tuesday 05:00PM - 09:45PM, Tds Building, Room 101 08/25/2014-12/12/2014 Incorporates Lec &amp; Lab/Studio Tuesday 05:00PM - 09:45PM, Tds Building, Room 103</t>
  </si>
  <si>
    <t>J. Kyle</t>
  </si>
  <si>
    <t>TAD-112-01 (085182) Mod Dance/Comp I</t>
  </si>
  <si>
    <t>08/25/2014-12/10/2014 Studio:Hands-on Learning Monday, Wednesday 10:00AM - 11:45AM, Recreation Center, Room 302</t>
  </si>
  <si>
    <t>Course Description: An introduction to modern dance, designed to enable students to experientially understand and appreciate this art form, its discipline and its creativity. Includes basic modern dance technique and movement principles, modern dance history, and fundamentals of dance composition.</t>
  </si>
  <si>
    <t>C. Salyers</t>
  </si>
  <si>
    <t>TAD-112-02 (087539) Mod Dance/Comp I</t>
  </si>
  <si>
    <t>08/26/2014-12/11/2014 Studio:Hands-on Learning Tuesday, Thursday 02:00PM - 03:45PM, Recreation Center, Room 302</t>
  </si>
  <si>
    <t>C. McLaughlin</t>
  </si>
  <si>
    <t>TAD-121-01 (085183) Intro Tech Theatre</t>
  </si>
  <si>
    <t>08/26/2014-12/11/2014 Incorporates Lec &amp; Lab/Studio Tuesday, Thursday 10:00AM - 11:45AM, Redfern Arts Center, Room 232</t>
  </si>
  <si>
    <t>Course Description: Practical training in the following areas of technical theatre: tools and materials, scenic construction, lighting, stage facilities, and safety. Coreq: TAD 123.</t>
  </si>
  <si>
    <t>T. Dalian</t>
  </si>
  <si>
    <t>TAD-123-01 (085189) Theatre Laboratory I</t>
  </si>
  <si>
    <t>08/25/2014-12/10/2014 Laboratory Monday, Wednesday 12:00PM - 01:45PM, Redfern Arts Center, Room 138</t>
  </si>
  <si>
    <t>Course Description: Production training in theatre. Students are assigned to either the costume shop or the scene shop. Projects are assigned according to theatre department production needs. Projects may cover such areas as: scenic construction, painting, lighting, rigging, sound, props, costume construction and accessories. Must be taken concurrently with TAD 121.</t>
  </si>
  <si>
    <t>C. Lindsay</t>
  </si>
  <si>
    <t>TAD-123-02 (085193) Theatre Laboratory I</t>
  </si>
  <si>
    <t>08/25/2014-12/10/2014 Laboratory Monday, Wednesday 02:00PM - 03:45PM, Redfern Arts Center, Room 138</t>
  </si>
  <si>
    <t>TAD-123-03 (085195) Theatre Laboratory I</t>
  </si>
  <si>
    <t>08/25/2014-12/10/2014 Laboratory Monday, Wednesday 12:00PM - 01:45PM, Redfern Arts Center, Room 229</t>
  </si>
  <si>
    <t>M. Robarge</t>
  </si>
  <si>
    <t>0 / 8</t>
  </si>
  <si>
    <t>TAD-123-04 (085196) Theatre Laboratory I</t>
  </si>
  <si>
    <t>08/25/2014-12/10/2014 Laboratory Monday, Wednesday 02:00PM - 03:45PM, Redfern Arts Center, Room 229</t>
  </si>
  <si>
    <t>TAD-162-01 (085184) Design Performing Arts</t>
  </si>
  <si>
    <t>08/26/2014-12/11/2014 Incorporates Lec &amp; Lab/Studio Tuesday, Thursday 12:00PM - 01:45PM, Redfern Arts Center, Room 232</t>
  </si>
  <si>
    <t>Course Description: The elements of design used in the creation of a theatrical event. Exploration of the fundamental design elements and practical application of design theory through visual projects.</t>
  </si>
  <si>
    <t>TAD-212-01 (085197) Mod Dance/Comp II</t>
  </si>
  <si>
    <t>08/25/2014-12/10/2014 Studio:Hands-on Learning Monday, Wednesday 12:00PM - 01:45PM, Student Center, Room MBR</t>
  </si>
  <si>
    <t>Course Description: A continuation in the study and experience of modern dance as an art form through the development of dance technique and further exploration of movement, composition, and performance principles. Includes modern dance technique, partnering and contact improvisation, and development of the choreographic craft. May be repeated once for credit. Prereq: TAD 112 or IATAD 113, or permission of instructor.</t>
  </si>
  <si>
    <t>W. Seigh</t>
  </si>
  <si>
    <t>TAD-216-01 (085627) Jazz Dance</t>
  </si>
  <si>
    <t>08/25/2014-12/10/2014 Studio:Hands-on Learning Monday, Wednesday 10:00AM - 11:45AM, Student Center, Room MBR</t>
  </si>
  <si>
    <t>Course Description: An introductory course in jazz dance with emphasis placed on rhythm manipulation, jazz movement vocabulary, and stylistic contrasts encompassed by jazz. Background in modern dance technique recommended.</t>
  </si>
  <si>
    <t>P. Wilson</t>
  </si>
  <si>
    <t>TAD-231-01 (085320) Theatre History &amp; Literature I</t>
  </si>
  <si>
    <t>08/25/2014-12/10/2014 Incorporates Lec &amp; Lab/Studio Monday, Wednesday 02:00PM - 03:45PM, Redfern Arts Center, Room 232</t>
  </si>
  <si>
    <t>Course Description: The history and literature of theatre examined from Ancient Greece through the 18th century. We will explore great dramatic works and learn the contexts in which they were written through discussion, readings, videotapes, and lectures. Prereq: ITW 101</t>
  </si>
  <si>
    <t>P. Johnson</t>
  </si>
  <si>
    <t>TAD-235-01 (085322) Dance History</t>
  </si>
  <si>
    <t>08/25/2014-12/10/2014 Discussion-based Seminar Monday, Wednesday 04:00PM - 05:45PM, Redfern Arts Center, Room 232</t>
  </si>
  <si>
    <t>Course Description: The course examines choreography as a creative and evolutionary process. Through lectures, media presentations, readings, and discussions, the course surveys the histoy of western theatrical dance and explores the interrelationship of dance and world events.</t>
  </si>
  <si>
    <t>S. Bomer</t>
  </si>
  <si>
    <t>TAD-265-01 (085323) Rendering for Theatre</t>
  </si>
  <si>
    <t>08/26/2014-12/11/2014 Studio:Hands-on Learning Tuesday, Thursday 02:00PM - 03:45PM, Redfern Arts Center, Room 232</t>
  </si>
  <si>
    <t>Course Description: A study of the major styles of architecture and clothing through the ages while exploring various media for rendering, including pencil, charcoal, pen and ink, watercolor, and acrylic.</t>
  </si>
  <si>
    <t>C. Perron</t>
  </si>
  <si>
    <t>TAD-282-01 (085324) Acting: Voice &amp; Diction</t>
  </si>
  <si>
    <t>08/26/2014-12/11/2014 Studio:Hands-on Learning Tuesday, Thursday 02:00PM - 03:45PM, Redfern Arts Center, Room WRIG</t>
  </si>
  <si>
    <t>Course Description: Vocal production, use of the International Phonetic Alphabet for sound identification and articulation, and work in techniques of relaxation, alignment, breath and sound connection and centering, and resonation. Active participation required in warm-ups, articulation drills, memorization for presentations.</t>
  </si>
  <si>
    <t>TAD-301-01 (085325) Acting; Character Development</t>
  </si>
  <si>
    <t>08/25/2014-12/10/2014 Studio:Hands-on Learning Monday, Wednesday 10:00AM - 11:45AM, Redfern Arts Center, Room WRIG</t>
  </si>
  <si>
    <t>Course Description: Advanced training in actor preparation and building a character, with emphasis on establishing character relationships. Auditioning for all KSC theatre productions required. Prereq: IATAD 102 or permission of instructor.</t>
  </si>
  <si>
    <t>TAD-311-01 (085345) Mod Dance/Comp III</t>
  </si>
  <si>
    <t>08/26/2014-12/11/2014 Studio:Hands-on Learning Tuesday, Thursday 10:00AM - 11:45AM, Recreation Center, Room 302</t>
  </si>
  <si>
    <t>Course Description: Intensive work in movement principles, body awaremess, and progressively more advanced dance technique emphasizing recent developments in choreography and performance. May be repeated once for credit. Prereq: TAD 112 or IATAD 113, TAD 212, or permission of instructor.</t>
  </si>
  <si>
    <t>TAD-318-01 (085346) Research in Choreography</t>
  </si>
  <si>
    <t>08/26/2014-12/11/2014 Involves Research Activities Tuesday, Thursday 12:00PM - 01:45PM, Student Center, Room MBR</t>
  </si>
  <si>
    <t>Course Description: Exploration of the craft of choreography through the application of compositional theories in dance. Studio exploration and research culminate in an end of term performance. Prereq: Two from TAD 212, 216, 235, 311, 312, and concurrent enrollment in TAD 112, 212, 216, 311, or 411, or permission of instructor. May be repeated once for credit.</t>
  </si>
  <si>
    <t>TAD-363-01 (085348) Costume Design</t>
  </si>
  <si>
    <t>08/25/2014-12/10/2014 Incorporates Lec &amp; Lab/Studio Monday, Wednesday 10:00AM - 11:45AM, Redfern Arts Center, Room 232</t>
  </si>
  <si>
    <t>Course Description: The role of the costume designer in the theatrical process. Students study basic costume history, principles of design, script analysis and rendering techniques. Prereq: TAD 121, and TAD 162, or permission of instructor.</t>
  </si>
  <si>
    <t>TAD-411-01 (085372) Mod Dance/Comp V</t>
  </si>
  <si>
    <t>08/25/2014-12/10/2014 Studio:Hands-on Learning Monday, Wednesday 02:00PM - 03:45PM, Recreation Center, Room 302</t>
  </si>
  <si>
    <t>Course Description: Advanced work in modern dance technique and performance. Primary focus is to clarify and articulate technical ability as a means to help illustrate choreographic intention. Composition work emphasizes the use of choreographic collaboration reflecting themes in cultural issues, music analysis, or topics of contemporary concern. May be repeated once for credit. Prereq: TAD 311, TAD 312, or permission of instructor.</t>
  </si>
  <si>
    <t>WGS-201-01 (085756) Feminist Practices</t>
  </si>
  <si>
    <t>08/26/2014-12/11/2014 Community-based Learning Tuesday, Thursday 04:00PM - 05:45PM, Morrison Hall, Room 110</t>
  </si>
  <si>
    <t>Course Description: This course considers the theoretical and historical contexts of how social change happens from a feminist perspective. Students will engage in an experiential learning project that requires them to make connections between feminist theory, the history of liberatory social movements, and the need for engaged citizenship. Prereq: IIWGS 101.</t>
  </si>
  <si>
    <t>WGS-301-01 (085799) Feminist Theories</t>
  </si>
  <si>
    <t>Course Description: This course investigates and interrogates key theoretical debates within the feminist movement and women's and gender studies. Central to this course is the idea that understanding significant categories such as race, class, gender, sexuality, and nationality is an interpretive, theoretical, and political act. Prereq: WGS 201.</t>
  </si>
  <si>
    <t>Section Description: Cross-listed with Phil 290-01 Feminist Theories</t>
  </si>
  <si>
    <t>NF</t>
  </si>
  <si>
    <t>F</t>
  </si>
  <si>
    <t>Total Friday</t>
  </si>
  <si>
    <t>Total NF</t>
  </si>
  <si>
    <t>%NF</t>
  </si>
  <si>
    <t>total</t>
  </si>
  <si>
    <t>%F</t>
  </si>
  <si>
    <t>mine</t>
  </si>
  <si>
    <t>emily</t>
  </si>
  <si>
    <t>found 86 classes after 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</si>
</sst>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u/>
      <sz val="11"/>
      <color theme="10"/>
      <name val="Calibri"/>
      <family val="2"/>
      <scheme val="minor"/>
    </font>
    <font>
      <sz val="11"/>
      <color rgb="FFFF0000"/>
      <name val="Calibri"/>
      <family val="2"/>
      <scheme val="minor"/>
    </font>
    <font>
      <sz val="11"/>
      <color theme="3" tint="0.39997558519241921"/>
      <name val="Calibri"/>
      <family val="2"/>
      <scheme val="minor"/>
    </font>
    <font>
      <sz val="11"/>
      <color theme="8"/>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0" fillId="0" borderId="0" xfId="0" applyAlignment="1">
      <alignment horizontal="right" vertical="center" wrapText="1"/>
    </xf>
    <xf numFmtId="0" fontId="1" fillId="0" borderId="0" xfId="0" applyFont="1" applyAlignment="1">
      <alignment horizontal="center" vertical="center" wrapText="1"/>
    </xf>
    <xf numFmtId="0" fontId="0" fillId="0" borderId="0" xfId="0"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2" fillId="0" borderId="0" xfId="1"/>
    <xf numFmtId="0" fontId="3" fillId="0" borderId="0" xfId="0" applyFont="1"/>
    <xf numFmtId="0" fontId="4" fillId="0" borderId="0" xfId="0" applyFont="1"/>
    <xf numFmtId="0" fontId="0" fillId="0" borderId="0" xfId="0" applyAlignment="1">
      <alignment wrapText="1"/>
    </xf>
    <xf numFmtId="16" fontId="0" fillId="0" borderId="0" xfId="0" applyNumberFormat="1" applyAlignment="1">
      <alignment wrapText="1"/>
    </xf>
    <xf numFmtId="17" fontId="0" fillId="0" borderId="0" xfId="0" applyNumberFormat="1" applyAlignment="1">
      <alignment wrapText="1"/>
    </xf>
    <xf numFmtId="0" fontId="5" fillId="0" borderId="0" xfId="0" applyFont="1"/>
    <xf numFmtId="0" fontId="0" fillId="0" borderId="0" xfId="0" applyAlignment="1">
      <alignment vertical="center" wrapText="1"/>
    </xf>
    <xf numFmtId="0" fontId="2" fillId="0" borderId="0" xfId="1" applyAlignment="1">
      <alignment vertical="center" wrapText="1"/>
    </xf>
    <xf numFmtId="0" fontId="6" fillId="0" borderId="0" xfId="0" applyFont="1" applyAlignment="1">
      <alignment wrapText="1"/>
    </xf>
    <xf numFmtId="16" fontId="6" fillId="0" borderId="0" xfId="0" applyNumberFormat="1" applyFont="1" applyAlignment="1">
      <alignment wrapText="1"/>
    </xf>
    <xf numFmtId="0" fontId="0" fillId="0" borderId="0" xfId="0" applyAlignment="1">
      <alignment vertical="center" wrapText="1"/>
    </xf>
    <xf numFmtId="0" fontId="2" fillId="0" borderId="0" xfId="1" applyAlignment="1">
      <alignment vertical="center" wrapText="1"/>
    </xf>
    <xf numFmtId="16" fontId="0" fillId="0" borderId="0" xfId="0" applyNumberFormat="1" applyAlignment="1">
      <alignment vertical="center" wrapText="1"/>
    </xf>
    <xf numFmtId="17" fontId="0" fillId="0" borderId="0" xfId="0" applyNumberFormat="1" applyAlignment="1">
      <alignment vertical="center" wrapText="1"/>
    </xf>
  </cellXfs>
  <cellStyles count="2">
    <cellStyle name="Hyperlink"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A-5CC6-11CF-8D67-00AA00BDCE1D}" ax:persistence="persistStream" r:id="rId1"/>
</file>

<file path=xl/activeX/activeX6.xml><?xml version="1.0" encoding="utf-8"?>
<ax:ocx xmlns:ax="http://schemas.microsoft.com/office/2006/activeX" xmlns:r="http://schemas.openxmlformats.org/officeDocument/2006/relationships" ax:classid="{5512D11A-5CC6-11CF-8D67-00AA00BDCE1D}" ax:persistence="persistStream" r:id="rId1"/>
</file>

<file path=xl/activeX/activeX7.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304800</xdr:colOff>
          <xdr:row>4</xdr:row>
          <xdr:rowOff>38100</xdr:rowOff>
        </xdr:to>
        <xdr:sp macro="" textlink="">
          <xdr:nvSpPr>
            <xdr:cNvPr id="1025" name="Control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90</xdr:row>
          <xdr:rowOff>0</xdr:rowOff>
        </xdr:from>
        <xdr:to>
          <xdr:col>0</xdr:col>
          <xdr:colOff>304800</xdr:colOff>
          <xdr:row>91</xdr:row>
          <xdr:rowOff>38100</xdr:rowOff>
        </xdr:to>
        <xdr:sp macro="" textlink="">
          <xdr:nvSpPr>
            <xdr:cNvPr id="1026" name="Control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175</xdr:row>
          <xdr:rowOff>0</xdr:rowOff>
        </xdr:from>
        <xdr:to>
          <xdr:col>0</xdr:col>
          <xdr:colOff>304800</xdr:colOff>
          <xdr:row>176</xdr:row>
          <xdr:rowOff>38100</xdr:rowOff>
        </xdr:to>
        <xdr:sp macro="" textlink="">
          <xdr:nvSpPr>
            <xdr:cNvPr id="1027" name="Control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224</xdr:row>
          <xdr:rowOff>0</xdr:rowOff>
        </xdr:from>
        <xdr:to>
          <xdr:col>0</xdr:col>
          <xdr:colOff>304800</xdr:colOff>
          <xdr:row>225</xdr:row>
          <xdr:rowOff>38100</xdr:rowOff>
        </xdr:to>
        <xdr:sp macro="" textlink="">
          <xdr:nvSpPr>
            <xdr:cNvPr id="1028" name="Control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307</xdr:row>
          <xdr:rowOff>0</xdr:rowOff>
        </xdr:from>
        <xdr:to>
          <xdr:col>0</xdr:col>
          <xdr:colOff>304800</xdr:colOff>
          <xdr:row>308</xdr:row>
          <xdr:rowOff>38100</xdr:rowOff>
        </xdr:to>
        <xdr:sp macro="" textlink="">
          <xdr:nvSpPr>
            <xdr:cNvPr id="1029" name="Control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495</xdr:row>
          <xdr:rowOff>0</xdr:rowOff>
        </xdr:from>
        <xdr:to>
          <xdr:col>0</xdr:col>
          <xdr:colOff>304800</xdr:colOff>
          <xdr:row>496</xdr:row>
          <xdr:rowOff>38100</xdr:rowOff>
        </xdr:to>
        <xdr:sp macro="" textlink="">
          <xdr:nvSpPr>
            <xdr:cNvPr id="1030" name="Control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585</xdr:row>
          <xdr:rowOff>0</xdr:rowOff>
        </xdr:from>
        <xdr:to>
          <xdr:col>0</xdr:col>
          <xdr:colOff>304800</xdr:colOff>
          <xdr:row>586</xdr:row>
          <xdr:rowOff>38100</xdr:rowOff>
        </xdr:to>
        <xdr:sp macro="" textlink="">
          <xdr:nvSpPr>
            <xdr:cNvPr id="1031" name="Control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javascript:void(0);" TargetMode="External"/><Relationship Id="rId117" Type="http://schemas.openxmlformats.org/officeDocument/2006/relationships/hyperlink" Target="javascript:void(0);" TargetMode="External"/><Relationship Id="rId21" Type="http://schemas.openxmlformats.org/officeDocument/2006/relationships/hyperlink" Target="javascript:void(0);" TargetMode="External"/><Relationship Id="rId42" Type="http://schemas.openxmlformats.org/officeDocument/2006/relationships/hyperlink" Target="javascript:void(0);" TargetMode="External"/><Relationship Id="rId47" Type="http://schemas.openxmlformats.org/officeDocument/2006/relationships/hyperlink" Target="javascript:void(0);" TargetMode="External"/><Relationship Id="rId63" Type="http://schemas.openxmlformats.org/officeDocument/2006/relationships/hyperlink" Target="javascript:void(0);" TargetMode="External"/><Relationship Id="rId68" Type="http://schemas.openxmlformats.org/officeDocument/2006/relationships/hyperlink" Target="javascript:void(0);" TargetMode="External"/><Relationship Id="rId84" Type="http://schemas.openxmlformats.org/officeDocument/2006/relationships/hyperlink" Target="javascript:void(0);" TargetMode="External"/><Relationship Id="rId89" Type="http://schemas.openxmlformats.org/officeDocument/2006/relationships/hyperlink" Target="javascript:void(0);" TargetMode="External"/><Relationship Id="rId112" Type="http://schemas.openxmlformats.org/officeDocument/2006/relationships/hyperlink" Target="javascript:void(0);" TargetMode="External"/><Relationship Id="rId133" Type="http://schemas.openxmlformats.org/officeDocument/2006/relationships/hyperlink" Target="javascript:void(0);" TargetMode="External"/><Relationship Id="rId138" Type="http://schemas.openxmlformats.org/officeDocument/2006/relationships/hyperlink" Target="javascript:void(0);" TargetMode="External"/><Relationship Id="rId154" Type="http://schemas.openxmlformats.org/officeDocument/2006/relationships/hyperlink" Target="javascript:void(0);" TargetMode="External"/><Relationship Id="rId159" Type="http://schemas.openxmlformats.org/officeDocument/2006/relationships/vmlDrawing" Target="../drawings/vmlDrawing1.vml"/><Relationship Id="rId16" Type="http://schemas.openxmlformats.org/officeDocument/2006/relationships/hyperlink" Target="javascript:void(0);" TargetMode="External"/><Relationship Id="rId107" Type="http://schemas.openxmlformats.org/officeDocument/2006/relationships/hyperlink" Target="javascript:void(0);" TargetMode="External"/><Relationship Id="rId11"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53" Type="http://schemas.openxmlformats.org/officeDocument/2006/relationships/hyperlink" Target="javascript:void(0);" TargetMode="External"/><Relationship Id="rId58" Type="http://schemas.openxmlformats.org/officeDocument/2006/relationships/hyperlink" Target="javascript:void(0);" TargetMode="External"/><Relationship Id="rId74" Type="http://schemas.openxmlformats.org/officeDocument/2006/relationships/hyperlink" Target="javascript:void(0);" TargetMode="External"/><Relationship Id="rId79" Type="http://schemas.openxmlformats.org/officeDocument/2006/relationships/hyperlink" Target="javascript:void(0);" TargetMode="External"/><Relationship Id="rId102" Type="http://schemas.openxmlformats.org/officeDocument/2006/relationships/hyperlink" Target="javascript:void(0);" TargetMode="External"/><Relationship Id="rId123" Type="http://schemas.openxmlformats.org/officeDocument/2006/relationships/hyperlink" Target="javascript:void(0);" TargetMode="External"/><Relationship Id="rId128" Type="http://schemas.openxmlformats.org/officeDocument/2006/relationships/hyperlink" Target="javascript:void(0);" TargetMode="External"/><Relationship Id="rId144" Type="http://schemas.openxmlformats.org/officeDocument/2006/relationships/hyperlink" Target="javascript:void(0);" TargetMode="External"/><Relationship Id="rId149" Type="http://schemas.openxmlformats.org/officeDocument/2006/relationships/hyperlink" Target="javascript:void(0);" TargetMode="External"/><Relationship Id="rId5" Type="http://schemas.openxmlformats.org/officeDocument/2006/relationships/hyperlink" Target="javascript:void(0);" TargetMode="External"/><Relationship Id="rId90" Type="http://schemas.openxmlformats.org/officeDocument/2006/relationships/hyperlink" Target="javascript:void(0);" TargetMode="External"/><Relationship Id="rId95" Type="http://schemas.openxmlformats.org/officeDocument/2006/relationships/hyperlink" Target="javascript:void(0);" TargetMode="External"/><Relationship Id="rId160" Type="http://schemas.openxmlformats.org/officeDocument/2006/relationships/control" Target="../activeX/activeX1.xml"/><Relationship Id="rId165" Type="http://schemas.openxmlformats.org/officeDocument/2006/relationships/control" Target="../activeX/activeX5.xm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43" Type="http://schemas.openxmlformats.org/officeDocument/2006/relationships/hyperlink" Target="javascript:void(0);" TargetMode="External"/><Relationship Id="rId48" Type="http://schemas.openxmlformats.org/officeDocument/2006/relationships/hyperlink" Target="javascript:void(0);" TargetMode="External"/><Relationship Id="rId64" Type="http://schemas.openxmlformats.org/officeDocument/2006/relationships/hyperlink" Target="javascript:void(0);" TargetMode="External"/><Relationship Id="rId69" Type="http://schemas.openxmlformats.org/officeDocument/2006/relationships/hyperlink" Target="javascript:void(0);" TargetMode="External"/><Relationship Id="rId113" Type="http://schemas.openxmlformats.org/officeDocument/2006/relationships/hyperlink" Target="javascript:void(0);" TargetMode="External"/><Relationship Id="rId118" Type="http://schemas.openxmlformats.org/officeDocument/2006/relationships/hyperlink" Target="javascript:void(0);" TargetMode="External"/><Relationship Id="rId134" Type="http://schemas.openxmlformats.org/officeDocument/2006/relationships/hyperlink" Target="javascript:void(0);" TargetMode="External"/><Relationship Id="rId139" Type="http://schemas.openxmlformats.org/officeDocument/2006/relationships/hyperlink" Target="javascript:void(0);" TargetMode="External"/><Relationship Id="rId80" Type="http://schemas.openxmlformats.org/officeDocument/2006/relationships/hyperlink" Target="javascript:void(0);" TargetMode="External"/><Relationship Id="rId85" Type="http://schemas.openxmlformats.org/officeDocument/2006/relationships/hyperlink" Target="javascript:void(0);" TargetMode="External"/><Relationship Id="rId150" Type="http://schemas.openxmlformats.org/officeDocument/2006/relationships/hyperlink" Target="javascript:void(0);" TargetMode="External"/><Relationship Id="rId155"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59" Type="http://schemas.openxmlformats.org/officeDocument/2006/relationships/hyperlink" Target="javascript:void(0);" TargetMode="External"/><Relationship Id="rId103" Type="http://schemas.openxmlformats.org/officeDocument/2006/relationships/hyperlink" Target="javascript:void(0);" TargetMode="External"/><Relationship Id="rId108" Type="http://schemas.openxmlformats.org/officeDocument/2006/relationships/hyperlink" Target="javascript:void(0);" TargetMode="External"/><Relationship Id="rId124" Type="http://schemas.openxmlformats.org/officeDocument/2006/relationships/hyperlink" Target="javascript:void(0);" TargetMode="External"/><Relationship Id="rId129" Type="http://schemas.openxmlformats.org/officeDocument/2006/relationships/hyperlink" Target="javascript:void(0);" TargetMode="External"/><Relationship Id="rId54" Type="http://schemas.openxmlformats.org/officeDocument/2006/relationships/hyperlink" Target="javascript:void(0);" TargetMode="External"/><Relationship Id="rId70" Type="http://schemas.openxmlformats.org/officeDocument/2006/relationships/hyperlink" Target="javascript:void(0);" TargetMode="External"/><Relationship Id="rId75" Type="http://schemas.openxmlformats.org/officeDocument/2006/relationships/hyperlink" Target="javascript:void(0);" TargetMode="External"/><Relationship Id="rId91" Type="http://schemas.openxmlformats.org/officeDocument/2006/relationships/hyperlink" Target="javascript:void(0);" TargetMode="External"/><Relationship Id="rId96" Type="http://schemas.openxmlformats.org/officeDocument/2006/relationships/hyperlink" Target="javascript:void(0);" TargetMode="External"/><Relationship Id="rId140" Type="http://schemas.openxmlformats.org/officeDocument/2006/relationships/hyperlink" Target="javascript:void(0);" TargetMode="External"/><Relationship Id="rId145" Type="http://schemas.openxmlformats.org/officeDocument/2006/relationships/hyperlink" Target="javascript:void(0);" TargetMode="External"/><Relationship Id="rId161" Type="http://schemas.openxmlformats.org/officeDocument/2006/relationships/image" Target="../media/image1.emf"/><Relationship Id="rId166" Type="http://schemas.openxmlformats.org/officeDocument/2006/relationships/control" Target="../activeX/activeX6.xm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49" Type="http://schemas.openxmlformats.org/officeDocument/2006/relationships/hyperlink" Target="javascript:void(0);" TargetMode="External"/><Relationship Id="rId57" Type="http://schemas.openxmlformats.org/officeDocument/2006/relationships/hyperlink" Target="javascript:void(0);" TargetMode="External"/><Relationship Id="rId106" Type="http://schemas.openxmlformats.org/officeDocument/2006/relationships/hyperlink" Target="javascript:void(0);" TargetMode="External"/><Relationship Id="rId114" Type="http://schemas.openxmlformats.org/officeDocument/2006/relationships/hyperlink" Target="https://webadvisor.keene.edu/prod/WebAdvisor?TOKENIDX=2249236927&amp;SS=1&amp;APP=ST&amp;CONSTITUENCY=WBAP" TargetMode="External"/><Relationship Id="rId119" Type="http://schemas.openxmlformats.org/officeDocument/2006/relationships/hyperlink" Target="javascript:void(0);" TargetMode="External"/><Relationship Id="rId127" Type="http://schemas.openxmlformats.org/officeDocument/2006/relationships/hyperlink" Target="javascript:void(0);" TargetMode="External"/><Relationship Id="rId10"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hyperlink" Target="javascript:void(0);" TargetMode="External"/><Relationship Id="rId52" Type="http://schemas.openxmlformats.org/officeDocument/2006/relationships/hyperlink" Target="javascript:void(0);" TargetMode="External"/><Relationship Id="rId60" Type="http://schemas.openxmlformats.org/officeDocument/2006/relationships/hyperlink" Target="javascript:void(0);" TargetMode="External"/><Relationship Id="rId65" Type="http://schemas.openxmlformats.org/officeDocument/2006/relationships/hyperlink" Target="javascript:void(0);" TargetMode="External"/><Relationship Id="rId73" Type="http://schemas.openxmlformats.org/officeDocument/2006/relationships/hyperlink" Target="javascript:void(0);" TargetMode="External"/><Relationship Id="rId78" Type="http://schemas.openxmlformats.org/officeDocument/2006/relationships/hyperlink" Target="javascript:void(0);" TargetMode="External"/><Relationship Id="rId81" Type="http://schemas.openxmlformats.org/officeDocument/2006/relationships/hyperlink" Target="javascript:void(0);" TargetMode="External"/><Relationship Id="rId86" Type="http://schemas.openxmlformats.org/officeDocument/2006/relationships/hyperlink" Target="javascript:void(0);" TargetMode="External"/><Relationship Id="rId94" Type="http://schemas.openxmlformats.org/officeDocument/2006/relationships/hyperlink" Target="javascript:void(0);" TargetMode="External"/><Relationship Id="rId99" Type="http://schemas.openxmlformats.org/officeDocument/2006/relationships/hyperlink" Target="javascript:void(0);" TargetMode="External"/><Relationship Id="rId101" Type="http://schemas.openxmlformats.org/officeDocument/2006/relationships/hyperlink" Target="javascript:void(0);" TargetMode="External"/><Relationship Id="rId122" Type="http://schemas.openxmlformats.org/officeDocument/2006/relationships/hyperlink" Target="javascript:void(0);" TargetMode="External"/><Relationship Id="rId130" Type="http://schemas.openxmlformats.org/officeDocument/2006/relationships/hyperlink" Target="javascript:void(0);" TargetMode="External"/><Relationship Id="rId135" Type="http://schemas.openxmlformats.org/officeDocument/2006/relationships/hyperlink" Target="javascript:void(0);" TargetMode="External"/><Relationship Id="rId143" Type="http://schemas.openxmlformats.org/officeDocument/2006/relationships/hyperlink" Target="javascript:void(0);" TargetMode="External"/><Relationship Id="rId148" Type="http://schemas.openxmlformats.org/officeDocument/2006/relationships/hyperlink" Target="javascript:void(0);" TargetMode="External"/><Relationship Id="rId151" Type="http://schemas.openxmlformats.org/officeDocument/2006/relationships/hyperlink" Target="javascript:void(0);" TargetMode="External"/><Relationship Id="rId156" Type="http://schemas.openxmlformats.org/officeDocument/2006/relationships/hyperlink" Target="javascript:void(0);" TargetMode="External"/><Relationship Id="rId164" Type="http://schemas.openxmlformats.org/officeDocument/2006/relationships/control" Target="../activeX/activeX4.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39" Type="http://schemas.openxmlformats.org/officeDocument/2006/relationships/hyperlink" Target="javascript:void(0);" TargetMode="External"/><Relationship Id="rId109" Type="http://schemas.openxmlformats.org/officeDocument/2006/relationships/hyperlink" Target="javascript:void(0);" TargetMode="External"/><Relationship Id="rId34" Type="http://schemas.openxmlformats.org/officeDocument/2006/relationships/hyperlink" Target="javascript:void(0);" TargetMode="External"/><Relationship Id="rId50" Type="http://schemas.openxmlformats.org/officeDocument/2006/relationships/hyperlink" Target="javascript:void(0);" TargetMode="External"/><Relationship Id="rId55" Type="http://schemas.openxmlformats.org/officeDocument/2006/relationships/hyperlink" Target="javascript:void(0);" TargetMode="External"/><Relationship Id="rId76" Type="http://schemas.openxmlformats.org/officeDocument/2006/relationships/hyperlink" Target="javascript:void(0);" TargetMode="External"/><Relationship Id="rId97" Type="http://schemas.openxmlformats.org/officeDocument/2006/relationships/hyperlink" Target="javascript:void(0);" TargetMode="External"/><Relationship Id="rId104" Type="http://schemas.openxmlformats.org/officeDocument/2006/relationships/hyperlink" Target="javascript:void(0);" TargetMode="External"/><Relationship Id="rId120" Type="http://schemas.openxmlformats.org/officeDocument/2006/relationships/hyperlink" Target="javascript:void(0);" TargetMode="External"/><Relationship Id="rId125" Type="http://schemas.openxmlformats.org/officeDocument/2006/relationships/hyperlink" Target="javascript:void(0);" TargetMode="External"/><Relationship Id="rId141" Type="http://schemas.openxmlformats.org/officeDocument/2006/relationships/hyperlink" Target="javascript:void(0);" TargetMode="External"/><Relationship Id="rId146" Type="http://schemas.openxmlformats.org/officeDocument/2006/relationships/hyperlink" Target="javascript:void(0);" TargetMode="External"/><Relationship Id="rId167" Type="http://schemas.openxmlformats.org/officeDocument/2006/relationships/control" Target="../activeX/activeX7.xml"/><Relationship Id="rId7" Type="http://schemas.openxmlformats.org/officeDocument/2006/relationships/hyperlink" Target="javascript:void(0);" TargetMode="External"/><Relationship Id="rId71" Type="http://schemas.openxmlformats.org/officeDocument/2006/relationships/hyperlink" Target="javascript:void(0);" TargetMode="External"/><Relationship Id="rId92" Type="http://schemas.openxmlformats.org/officeDocument/2006/relationships/hyperlink" Target="javascript:void(0);" TargetMode="External"/><Relationship Id="rId162" Type="http://schemas.openxmlformats.org/officeDocument/2006/relationships/control" Target="../activeX/activeX2.xml"/><Relationship Id="rId2" Type="http://schemas.openxmlformats.org/officeDocument/2006/relationships/hyperlink" Target="javascript:void(0);" TargetMode="External"/><Relationship Id="rId29" Type="http://schemas.openxmlformats.org/officeDocument/2006/relationships/hyperlink" Target="javascript:void(0);" TargetMode="External"/><Relationship Id="rId24" Type="http://schemas.openxmlformats.org/officeDocument/2006/relationships/hyperlink" Target="javascript:void(0);" TargetMode="External"/><Relationship Id="rId40" Type="http://schemas.openxmlformats.org/officeDocument/2006/relationships/hyperlink" Target="javascript:void(0);" TargetMode="External"/><Relationship Id="rId45" Type="http://schemas.openxmlformats.org/officeDocument/2006/relationships/hyperlink" Target="javascript:void(0);" TargetMode="External"/><Relationship Id="rId66" Type="http://schemas.openxmlformats.org/officeDocument/2006/relationships/hyperlink" Target="javascript:void(0);" TargetMode="External"/><Relationship Id="rId87" Type="http://schemas.openxmlformats.org/officeDocument/2006/relationships/hyperlink" Target="javascript:void(0);" TargetMode="External"/><Relationship Id="rId110" Type="http://schemas.openxmlformats.org/officeDocument/2006/relationships/hyperlink" Target="javascript:void(0);" TargetMode="External"/><Relationship Id="rId115" Type="http://schemas.openxmlformats.org/officeDocument/2006/relationships/hyperlink" Target="javascript:void(0);" TargetMode="External"/><Relationship Id="rId131" Type="http://schemas.openxmlformats.org/officeDocument/2006/relationships/hyperlink" Target="javascript:void(0);" TargetMode="External"/><Relationship Id="rId136" Type="http://schemas.openxmlformats.org/officeDocument/2006/relationships/hyperlink" Target="javascript:void(0);" TargetMode="External"/><Relationship Id="rId157" Type="http://schemas.openxmlformats.org/officeDocument/2006/relationships/printerSettings" Target="../printerSettings/printerSettings1.bin"/><Relationship Id="rId61" Type="http://schemas.openxmlformats.org/officeDocument/2006/relationships/hyperlink" Target="javascript:void(0);" TargetMode="External"/><Relationship Id="rId82" Type="http://schemas.openxmlformats.org/officeDocument/2006/relationships/hyperlink" Target="javascript:void(0);" TargetMode="External"/><Relationship Id="rId152" Type="http://schemas.openxmlformats.org/officeDocument/2006/relationships/hyperlink" Target="javascript:void(0);" TargetMode="External"/><Relationship Id="rId19" Type="http://schemas.openxmlformats.org/officeDocument/2006/relationships/hyperlink" Target="javascript:void(0);" TargetMode="External"/><Relationship Id="rId14"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56" Type="http://schemas.openxmlformats.org/officeDocument/2006/relationships/hyperlink" Target="javascript:void(0);" TargetMode="External"/><Relationship Id="rId77" Type="http://schemas.openxmlformats.org/officeDocument/2006/relationships/hyperlink" Target="javascript:void(0);" TargetMode="External"/><Relationship Id="rId100" Type="http://schemas.openxmlformats.org/officeDocument/2006/relationships/hyperlink" Target="javascript:void(0);" TargetMode="External"/><Relationship Id="rId105" Type="http://schemas.openxmlformats.org/officeDocument/2006/relationships/hyperlink" Target="javascript:void(0);" TargetMode="External"/><Relationship Id="rId126" Type="http://schemas.openxmlformats.org/officeDocument/2006/relationships/hyperlink" Target="javascript:void(0);" TargetMode="External"/><Relationship Id="rId147" Type="http://schemas.openxmlformats.org/officeDocument/2006/relationships/hyperlink" Target="javascript:void(0);" TargetMode="External"/><Relationship Id="rId8" Type="http://schemas.openxmlformats.org/officeDocument/2006/relationships/hyperlink" Target="javascript:void(0);" TargetMode="External"/><Relationship Id="rId51" Type="http://schemas.openxmlformats.org/officeDocument/2006/relationships/hyperlink" Target="javascript:void(0);" TargetMode="External"/><Relationship Id="rId72" Type="http://schemas.openxmlformats.org/officeDocument/2006/relationships/hyperlink" Target="javascript:void(0);" TargetMode="External"/><Relationship Id="rId93" Type="http://schemas.openxmlformats.org/officeDocument/2006/relationships/hyperlink" Target="javascript:void(0);" TargetMode="External"/><Relationship Id="rId98" Type="http://schemas.openxmlformats.org/officeDocument/2006/relationships/hyperlink" Target="javascript:void(0);" TargetMode="External"/><Relationship Id="rId121" Type="http://schemas.openxmlformats.org/officeDocument/2006/relationships/hyperlink" Target="javascript:void(0);" TargetMode="External"/><Relationship Id="rId142" Type="http://schemas.openxmlformats.org/officeDocument/2006/relationships/hyperlink" Target="javascript:void(0);" TargetMode="External"/><Relationship Id="rId163" Type="http://schemas.openxmlformats.org/officeDocument/2006/relationships/control" Target="../activeX/activeX3.xml"/><Relationship Id="rId3" Type="http://schemas.openxmlformats.org/officeDocument/2006/relationships/hyperlink" Target="javascript:void(0);" TargetMode="External"/><Relationship Id="rId25" Type="http://schemas.openxmlformats.org/officeDocument/2006/relationships/hyperlink" Target="javascript:void(0);" TargetMode="External"/><Relationship Id="rId46" Type="http://schemas.openxmlformats.org/officeDocument/2006/relationships/hyperlink" Target="javascript:void(0);" TargetMode="External"/><Relationship Id="rId67" Type="http://schemas.openxmlformats.org/officeDocument/2006/relationships/hyperlink" Target="javascript:void(0);" TargetMode="External"/><Relationship Id="rId116" Type="http://schemas.openxmlformats.org/officeDocument/2006/relationships/hyperlink" Target="javascript:void(0);" TargetMode="External"/><Relationship Id="rId137" Type="http://schemas.openxmlformats.org/officeDocument/2006/relationships/hyperlink" Target="javascript:void(0);" TargetMode="External"/><Relationship Id="rId158" Type="http://schemas.openxmlformats.org/officeDocument/2006/relationships/drawing" Target="../drawings/drawing1.xml"/><Relationship Id="rId20" Type="http://schemas.openxmlformats.org/officeDocument/2006/relationships/hyperlink" Target="javascript:void(0);" TargetMode="External"/><Relationship Id="rId41" Type="http://schemas.openxmlformats.org/officeDocument/2006/relationships/hyperlink" Target="javascript:void(0);" TargetMode="External"/><Relationship Id="rId62" Type="http://schemas.openxmlformats.org/officeDocument/2006/relationships/hyperlink" Target="javascript:void(0);" TargetMode="External"/><Relationship Id="rId83" Type="http://schemas.openxmlformats.org/officeDocument/2006/relationships/hyperlink" Target="javascript:void(0);" TargetMode="External"/><Relationship Id="rId88" Type="http://schemas.openxmlformats.org/officeDocument/2006/relationships/hyperlink" Target="javascript:void(0);" TargetMode="External"/><Relationship Id="rId111" Type="http://schemas.openxmlformats.org/officeDocument/2006/relationships/hyperlink" Target="javascript:void(0);" TargetMode="External"/><Relationship Id="rId132" Type="http://schemas.openxmlformats.org/officeDocument/2006/relationships/hyperlink" Target="javascript:void(0);" TargetMode="External"/><Relationship Id="rId153"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AK2931"/>
  <sheetViews>
    <sheetView tabSelected="1" topLeftCell="A2921" workbookViewId="0">
      <selection activeCell="L2929" sqref="L2929"/>
    </sheetView>
  </sheetViews>
  <sheetFormatPr defaultRowHeight="15" x14ac:dyDescent="0.25"/>
  <cols>
    <col min="5" max="5" width="33.42578125" customWidth="1"/>
    <col min="6" max="6" width="16.140625" customWidth="1"/>
    <col min="7" max="7" width="22.42578125" customWidth="1"/>
    <col min="13" max="14" width="5.7109375" customWidth="1"/>
  </cols>
  <sheetData>
    <row r="2" spans="1:15" x14ac:dyDescent="0.25">
      <c r="C2" s="6" t="s">
        <v>396</v>
      </c>
    </row>
    <row r="4" spans="1:15" x14ac:dyDescent="0.25">
      <c r="A4" t="s">
        <v>0</v>
      </c>
      <c r="C4" t="s">
        <v>398</v>
      </c>
    </row>
    <row r="5" spans="1:15" ht="30" x14ac:dyDescent="0.25">
      <c r="A5" s="1" t="s">
        <v>1</v>
      </c>
      <c r="C5" s="7" t="s">
        <v>397</v>
      </c>
      <c r="I5" s="8" t="s">
        <v>399</v>
      </c>
    </row>
    <row r="6" spans="1:15" x14ac:dyDescent="0.25">
      <c r="L6" t="s">
        <v>2634</v>
      </c>
      <c r="N6" t="s">
        <v>2633</v>
      </c>
    </row>
    <row r="7" spans="1:15" ht="45" x14ac:dyDescent="0.25">
      <c r="A7" s="2" t="s">
        <v>2</v>
      </c>
      <c r="B7" s="2" t="s">
        <v>3</v>
      </c>
      <c r="C7" s="2" t="s">
        <v>4</v>
      </c>
      <c r="D7" s="2" t="s">
        <v>5</v>
      </c>
      <c r="E7" s="2" t="s">
        <v>6</v>
      </c>
      <c r="F7" s="2" t="s">
        <v>7</v>
      </c>
      <c r="G7" s="2" t="s">
        <v>8</v>
      </c>
      <c r="H7" s="2" t="s">
        <v>9</v>
      </c>
      <c r="I7" s="2" t="s">
        <v>10</v>
      </c>
      <c r="J7" s="2" t="s">
        <v>11</v>
      </c>
      <c r="L7" s="2" t="s">
        <v>2626</v>
      </c>
      <c r="M7" s="2" t="s">
        <v>2627</v>
      </c>
      <c r="N7" s="2" t="s">
        <v>2627</v>
      </c>
      <c r="O7" s="2" t="s">
        <v>2626</v>
      </c>
    </row>
    <row r="8" spans="1:15" ht="90" x14ac:dyDescent="0.25">
      <c r="A8" s="17" t="s">
        <v>12</v>
      </c>
      <c r="B8" s="17" t="s">
        <v>13</v>
      </c>
      <c r="C8" s="18" t="s">
        <v>14</v>
      </c>
      <c r="D8" s="17" t="s">
        <v>15</v>
      </c>
      <c r="E8" s="3" t="s">
        <v>394</v>
      </c>
      <c r="F8" s="17" t="s">
        <v>18</v>
      </c>
      <c r="G8" s="19">
        <v>42200</v>
      </c>
      <c r="H8" s="17">
        <v>4</v>
      </c>
      <c r="I8" s="17"/>
      <c r="J8" s="17" t="s">
        <v>19</v>
      </c>
    </row>
    <row r="9" spans="1:15" x14ac:dyDescent="0.25">
      <c r="A9" s="17"/>
      <c r="B9" s="17"/>
      <c r="C9" s="18"/>
      <c r="D9" s="17"/>
      <c r="E9" s="3"/>
      <c r="F9" s="17"/>
      <c r="G9" s="19"/>
      <c r="H9" s="17"/>
      <c r="I9" s="17"/>
      <c r="J9" s="17"/>
    </row>
    <row r="10" spans="1:15" ht="270" x14ac:dyDescent="0.25">
      <c r="A10" s="17"/>
      <c r="B10" s="17"/>
      <c r="C10" s="18"/>
      <c r="D10" s="17"/>
      <c r="E10" s="4" t="s">
        <v>16</v>
      </c>
      <c r="F10" s="17"/>
      <c r="G10" s="19"/>
      <c r="H10" s="17"/>
      <c r="I10" s="17"/>
      <c r="J10" s="17"/>
    </row>
    <row r="11" spans="1:15" x14ac:dyDescent="0.25">
      <c r="A11" s="17"/>
      <c r="B11" s="17"/>
      <c r="C11" s="18"/>
      <c r="D11" s="17"/>
      <c r="E11" s="3"/>
      <c r="F11" s="17"/>
      <c r="G11" s="19"/>
      <c r="H11" s="17"/>
      <c r="I11" s="17"/>
      <c r="J11" s="17"/>
    </row>
    <row r="12" spans="1:15" ht="210" x14ac:dyDescent="0.25">
      <c r="A12" s="17"/>
      <c r="B12" s="17"/>
      <c r="C12" s="18"/>
      <c r="D12" s="17"/>
      <c r="E12" s="4" t="s">
        <v>17</v>
      </c>
      <c r="F12" s="17"/>
      <c r="G12" s="19"/>
      <c r="H12" s="17"/>
      <c r="I12" s="17"/>
      <c r="J12" s="17"/>
    </row>
    <row r="13" spans="1:15" x14ac:dyDescent="0.25">
      <c r="A13" s="17"/>
      <c r="B13" s="17"/>
      <c r="C13" s="18"/>
      <c r="D13" s="17"/>
      <c r="E13" s="3"/>
      <c r="F13" s="17"/>
      <c r="G13" s="19"/>
      <c r="H13" s="17"/>
      <c r="I13" s="17"/>
      <c r="J13" s="17"/>
    </row>
    <row r="14" spans="1:15" ht="90" x14ac:dyDescent="0.25">
      <c r="A14" s="17" t="s">
        <v>12</v>
      </c>
      <c r="B14" s="17" t="s">
        <v>13</v>
      </c>
      <c r="C14" s="18" t="s">
        <v>20</v>
      </c>
      <c r="D14" s="17" t="s">
        <v>15</v>
      </c>
      <c r="E14" s="3" t="s">
        <v>395</v>
      </c>
      <c r="F14" s="17" t="s">
        <v>22</v>
      </c>
      <c r="G14" s="19">
        <v>42048</v>
      </c>
      <c r="H14" s="17">
        <v>4</v>
      </c>
      <c r="I14" s="17"/>
      <c r="J14" s="17" t="s">
        <v>19</v>
      </c>
    </row>
    <row r="15" spans="1:15" x14ac:dyDescent="0.25">
      <c r="A15" s="17"/>
      <c r="B15" s="17"/>
      <c r="C15" s="18"/>
      <c r="D15" s="17"/>
      <c r="E15" s="3"/>
      <c r="F15" s="17"/>
      <c r="G15" s="19"/>
      <c r="H15" s="17"/>
      <c r="I15" s="17"/>
      <c r="J15" s="17"/>
    </row>
    <row r="16" spans="1:15" ht="330" x14ac:dyDescent="0.25">
      <c r="A16" s="17"/>
      <c r="B16" s="17"/>
      <c r="C16" s="18"/>
      <c r="D16" s="17"/>
      <c r="E16" s="4" t="s">
        <v>21</v>
      </c>
      <c r="F16" s="17"/>
      <c r="G16" s="19"/>
      <c r="H16" s="17"/>
      <c r="I16" s="17"/>
      <c r="J16" s="17"/>
    </row>
    <row r="17" spans="1:10" x14ac:dyDescent="0.25">
      <c r="A17" s="17"/>
      <c r="B17" s="17"/>
      <c r="C17" s="18"/>
      <c r="D17" s="17"/>
      <c r="E17" s="3"/>
      <c r="F17" s="17"/>
      <c r="G17" s="19"/>
      <c r="H17" s="17"/>
      <c r="I17" s="17"/>
      <c r="J17" s="17"/>
    </row>
    <row r="18" spans="1:10" ht="135" x14ac:dyDescent="0.25">
      <c r="A18" s="17" t="s">
        <v>12</v>
      </c>
      <c r="B18" s="17" t="s">
        <v>13</v>
      </c>
      <c r="C18" s="18" t="s">
        <v>23</v>
      </c>
      <c r="D18" s="17" t="s">
        <v>15</v>
      </c>
      <c r="E18" s="3" t="s">
        <v>24</v>
      </c>
      <c r="F18" s="17" t="s">
        <v>26</v>
      </c>
      <c r="G18" s="19">
        <v>42017</v>
      </c>
      <c r="H18" s="17">
        <v>4</v>
      </c>
      <c r="I18" s="17"/>
      <c r="J18" s="17" t="s">
        <v>19</v>
      </c>
    </row>
    <row r="19" spans="1:10" x14ac:dyDescent="0.25">
      <c r="A19" s="17"/>
      <c r="B19" s="17"/>
      <c r="C19" s="18"/>
      <c r="D19" s="17"/>
      <c r="E19" s="3"/>
      <c r="F19" s="17"/>
      <c r="G19" s="19"/>
      <c r="H19" s="17"/>
      <c r="I19" s="17"/>
      <c r="J19" s="17"/>
    </row>
    <row r="20" spans="1:10" ht="300" x14ac:dyDescent="0.25">
      <c r="A20" s="17"/>
      <c r="B20" s="17"/>
      <c r="C20" s="18"/>
      <c r="D20" s="17"/>
      <c r="E20" s="4" t="s">
        <v>25</v>
      </c>
      <c r="F20" s="17"/>
      <c r="G20" s="19"/>
      <c r="H20" s="17"/>
      <c r="I20" s="17"/>
      <c r="J20" s="17"/>
    </row>
    <row r="21" spans="1:10" x14ac:dyDescent="0.25">
      <c r="A21" s="17"/>
      <c r="B21" s="17"/>
      <c r="C21" s="18"/>
      <c r="D21" s="17"/>
      <c r="E21" s="3"/>
      <c r="F21" s="17"/>
      <c r="G21" s="19"/>
      <c r="H21" s="17"/>
      <c r="I21" s="17"/>
      <c r="J21" s="17"/>
    </row>
    <row r="22" spans="1:10" ht="135" x14ac:dyDescent="0.25">
      <c r="A22" s="17" t="s">
        <v>12</v>
      </c>
      <c r="B22" s="17" t="s">
        <v>27</v>
      </c>
      <c r="C22" s="18" t="s">
        <v>28</v>
      </c>
      <c r="D22" s="17" t="s">
        <v>15</v>
      </c>
      <c r="E22" s="3" t="s">
        <v>29</v>
      </c>
      <c r="F22" s="17" t="s">
        <v>26</v>
      </c>
      <c r="G22" s="17" t="s">
        <v>30</v>
      </c>
      <c r="H22" s="17">
        <v>4</v>
      </c>
      <c r="I22" s="17"/>
      <c r="J22" s="17" t="s">
        <v>19</v>
      </c>
    </row>
    <row r="23" spans="1:10" x14ac:dyDescent="0.25">
      <c r="A23" s="17"/>
      <c r="B23" s="17"/>
      <c r="C23" s="18"/>
      <c r="D23" s="17"/>
      <c r="E23" s="3"/>
      <c r="F23" s="17"/>
      <c r="G23" s="17"/>
      <c r="H23" s="17"/>
      <c r="I23" s="17"/>
      <c r="J23" s="17"/>
    </row>
    <row r="24" spans="1:10" ht="300" x14ac:dyDescent="0.25">
      <c r="A24" s="17"/>
      <c r="B24" s="17"/>
      <c r="C24" s="18"/>
      <c r="D24" s="17"/>
      <c r="E24" s="4" t="s">
        <v>25</v>
      </c>
      <c r="F24" s="17"/>
      <c r="G24" s="17"/>
      <c r="H24" s="17"/>
      <c r="I24" s="17"/>
      <c r="J24" s="17"/>
    </row>
    <row r="25" spans="1:10" x14ac:dyDescent="0.25">
      <c r="A25" s="17"/>
      <c r="B25" s="17"/>
      <c r="C25" s="18"/>
      <c r="D25" s="17"/>
      <c r="E25" s="3"/>
      <c r="F25" s="17"/>
      <c r="G25" s="17"/>
      <c r="H25" s="17"/>
      <c r="I25" s="17"/>
      <c r="J25" s="17"/>
    </row>
    <row r="26" spans="1:10" ht="150" x14ac:dyDescent="0.25">
      <c r="A26" s="17" t="s">
        <v>12</v>
      </c>
      <c r="B26" s="17" t="s">
        <v>27</v>
      </c>
      <c r="C26" s="18" t="s">
        <v>31</v>
      </c>
      <c r="D26" s="17" t="s">
        <v>15</v>
      </c>
      <c r="E26" s="3" t="s">
        <v>32</v>
      </c>
      <c r="F26" s="17" t="s">
        <v>34</v>
      </c>
      <c r="G26" s="17" t="s">
        <v>35</v>
      </c>
      <c r="H26" s="17">
        <v>4</v>
      </c>
      <c r="I26" s="17"/>
      <c r="J26" s="17" t="s">
        <v>19</v>
      </c>
    </row>
    <row r="27" spans="1:10" x14ac:dyDescent="0.25">
      <c r="A27" s="17"/>
      <c r="B27" s="17"/>
      <c r="C27" s="18"/>
      <c r="D27" s="17"/>
      <c r="E27" s="3"/>
      <c r="F27" s="17"/>
      <c r="G27" s="17"/>
      <c r="H27" s="17"/>
      <c r="I27" s="17"/>
      <c r="J27" s="17"/>
    </row>
    <row r="28" spans="1:10" ht="360" x14ac:dyDescent="0.25">
      <c r="A28" s="17"/>
      <c r="B28" s="17"/>
      <c r="C28" s="18"/>
      <c r="D28" s="17"/>
      <c r="E28" s="4" t="s">
        <v>33</v>
      </c>
      <c r="F28" s="17"/>
      <c r="G28" s="17"/>
      <c r="H28" s="17"/>
      <c r="I28" s="17"/>
      <c r="J28" s="17"/>
    </row>
    <row r="29" spans="1:10" x14ac:dyDescent="0.25">
      <c r="A29" s="17"/>
      <c r="B29" s="17"/>
      <c r="C29" s="18"/>
      <c r="D29" s="17"/>
      <c r="E29" s="3"/>
      <c r="F29" s="17"/>
      <c r="G29" s="17"/>
      <c r="H29" s="17"/>
      <c r="I29" s="17"/>
      <c r="J29" s="17"/>
    </row>
    <row r="30" spans="1:10" ht="150" x14ac:dyDescent="0.25">
      <c r="A30" s="17" t="s">
        <v>12</v>
      </c>
      <c r="B30" s="17" t="s">
        <v>13</v>
      </c>
      <c r="C30" s="18" t="s">
        <v>36</v>
      </c>
      <c r="D30" s="17" t="s">
        <v>15</v>
      </c>
      <c r="E30" s="3" t="s">
        <v>37</v>
      </c>
      <c r="F30" s="17" t="s">
        <v>34</v>
      </c>
      <c r="G30" s="19">
        <v>42022</v>
      </c>
      <c r="H30" s="17">
        <v>4</v>
      </c>
      <c r="I30" s="17"/>
      <c r="J30" s="17" t="s">
        <v>19</v>
      </c>
    </row>
    <row r="31" spans="1:10" x14ac:dyDescent="0.25">
      <c r="A31" s="17"/>
      <c r="B31" s="17"/>
      <c r="C31" s="18"/>
      <c r="D31" s="17"/>
      <c r="E31" s="3"/>
      <c r="F31" s="17"/>
      <c r="G31" s="19"/>
      <c r="H31" s="17"/>
      <c r="I31" s="17"/>
      <c r="J31" s="17"/>
    </row>
    <row r="32" spans="1:10" ht="360" x14ac:dyDescent="0.25">
      <c r="A32" s="17"/>
      <c r="B32" s="17"/>
      <c r="C32" s="18"/>
      <c r="D32" s="17"/>
      <c r="E32" s="4" t="s">
        <v>33</v>
      </c>
      <c r="F32" s="17"/>
      <c r="G32" s="19"/>
      <c r="H32" s="17"/>
      <c r="I32" s="17"/>
      <c r="J32" s="17"/>
    </row>
    <row r="33" spans="1:10" x14ac:dyDescent="0.25">
      <c r="A33" s="17"/>
      <c r="B33" s="17"/>
      <c r="C33" s="18"/>
      <c r="D33" s="17"/>
      <c r="E33" s="3"/>
      <c r="F33" s="17"/>
      <c r="G33" s="19"/>
      <c r="H33" s="17"/>
      <c r="I33" s="17"/>
      <c r="J33" s="17"/>
    </row>
    <row r="34" spans="1:10" ht="75" x14ac:dyDescent="0.25">
      <c r="A34" s="17" t="s">
        <v>12</v>
      </c>
      <c r="B34" s="17" t="s">
        <v>13</v>
      </c>
      <c r="C34" s="18" t="s">
        <v>38</v>
      </c>
      <c r="D34" s="17" t="s">
        <v>15</v>
      </c>
      <c r="E34" s="3" t="s">
        <v>39</v>
      </c>
      <c r="F34" s="17" t="s">
        <v>40</v>
      </c>
      <c r="G34" s="19">
        <v>42019</v>
      </c>
      <c r="H34" s="17">
        <v>4</v>
      </c>
      <c r="I34" s="17"/>
      <c r="J34" s="17" t="s">
        <v>19</v>
      </c>
    </row>
    <row r="35" spans="1:10" x14ac:dyDescent="0.25">
      <c r="A35" s="17"/>
      <c r="B35" s="17"/>
      <c r="C35" s="18"/>
      <c r="D35" s="17"/>
      <c r="E35" s="3"/>
      <c r="F35" s="17"/>
      <c r="G35" s="19"/>
      <c r="H35" s="17"/>
      <c r="I35" s="17"/>
      <c r="J35" s="17"/>
    </row>
    <row r="36" spans="1:10" ht="360" x14ac:dyDescent="0.25">
      <c r="A36" s="17"/>
      <c r="B36" s="17"/>
      <c r="C36" s="18"/>
      <c r="D36" s="17"/>
      <c r="E36" s="4" t="s">
        <v>33</v>
      </c>
      <c r="F36" s="17"/>
      <c r="G36" s="19"/>
      <c r="H36" s="17"/>
      <c r="I36" s="17"/>
      <c r="J36" s="17"/>
    </row>
    <row r="37" spans="1:10" x14ac:dyDescent="0.25">
      <c r="A37" s="17"/>
      <c r="B37" s="17"/>
      <c r="C37" s="18"/>
      <c r="D37" s="17"/>
      <c r="E37" s="3"/>
      <c r="F37" s="17"/>
      <c r="G37" s="19"/>
      <c r="H37" s="17"/>
      <c r="I37" s="17"/>
      <c r="J37" s="17"/>
    </row>
    <row r="38" spans="1:10" ht="75" x14ac:dyDescent="0.25">
      <c r="A38" s="17" t="s">
        <v>12</v>
      </c>
      <c r="B38" s="17" t="s">
        <v>27</v>
      </c>
      <c r="C38" s="18" t="s">
        <v>41</v>
      </c>
      <c r="D38" s="17" t="s">
        <v>15</v>
      </c>
      <c r="E38" s="3" t="s">
        <v>42</v>
      </c>
      <c r="F38" s="17" t="s">
        <v>44</v>
      </c>
      <c r="G38" s="17" t="s">
        <v>45</v>
      </c>
      <c r="H38" s="17">
        <v>4</v>
      </c>
      <c r="I38" s="17"/>
      <c r="J38" s="17" t="s">
        <v>19</v>
      </c>
    </row>
    <row r="39" spans="1:10" x14ac:dyDescent="0.25">
      <c r="A39" s="17"/>
      <c r="B39" s="17"/>
      <c r="C39" s="18"/>
      <c r="D39" s="17"/>
      <c r="E39" s="3"/>
      <c r="F39" s="17"/>
      <c r="G39" s="17"/>
      <c r="H39" s="17"/>
      <c r="I39" s="17"/>
      <c r="J39" s="17"/>
    </row>
    <row r="40" spans="1:10" ht="285" x14ac:dyDescent="0.25">
      <c r="A40" s="17"/>
      <c r="B40" s="17"/>
      <c r="C40" s="18"/>
      <c r="D40" s="17"/>
      <c r="E40" s="4" t="s">
        <v>43</v>
      </c>
      <c r="F40" s="17"/>
      <c r="G40" s="17"/>
      <c r="H40" s="17"/>
      <c r="I40" s="17"/>
      <c r="J40" s="17"/>
    </row>
    <row r="41" spans="1:10" x14ac:dyDescent="0.25">
      <c r="A41" s="17"/>
      <c r="B41" s="17"/>
      <c r="C41" s="18"/>
      <c r="D41" s="17"/>
      <c r="E41" s="3"/>
      <c r="F41" s="17"/>
      <c r="G41" s="17"/>
      <c r="H41" s="17"/>
      <c r="I41" s="17"/>
      <c r="J41" s="17"/>
    </row>
    <row r="42" spans="1:10" ht="180" x14ac:dyDescent="0.25">
      <c r="A42" s="17" t="s">
        <v>12</v>
      </c>
      <c r="B42" s="17" t="s">
        <v>13</v>
      </c>
      <c r="C42" s="18" t="s">
        <v>46</v>
      </c>
      <c r="D42" s="17" t="s">
        <v>15</v>
      </c>
      <c r="E42" s="3" t="s">
        <v>47</v>
      </c>
      <c r="F42" s="17" t="s">
        <v>34</v>
      </c>
      <c r="G42" s="19">
        <v>42170</v>
      </c>
      <c r="H42" s="17">
        <v>4</v>
      </c>
      <c r="I42" s="17"/>
      <c r="J42" s="17" t="s">
        <v>19</v>
      </c>
    </row>
    <row r="43" spans="1:10" x14ac:dyDescent="0.25">
      <c r="A43" s="17"/>
      <c r="B43" s="17"/>
      <c r="C43" s="18"/>
      <c r="D43" s="17"/>
      <c r="E43" s="3"/>
      <c r="F43" s="17"/>
      <c r="G43" s="19"/>
      <c r="H43" s="17"/>
      <c r="I43" s="17"/>
      <c r="J43" s="17"/>
    </row>
    <row r="44" spans="1:10" ht="270" x14ac:dyDescent="0.25">
      <c r="A44" s="17"/>
      <c r="B44" s="17"/>
      <c r="C44" s="18"/>
      <c r="D44" s="17"/>
      <c r="E44" s="4" t="s">
        <v>48</v>
      </c>
      <c r="F44" s="17"/>
      <c r="G44" s="19"/>
      <c r="H44" s="17"/>
      <c r="I44" s="17"/>
      <c r="J44" s="17"/>
    </row>
    <row r="45" spans="1:10" x14ac:dyDescent="0.25">
      <c r="A45" s="17"/>
      <c r="B45" s="17"/>
      <c r="C45" s="18"/>
      <c r="D45" s="17"/>
      <c r="E45" s="3"/>
      <c r="F45" s="17"/>
      <c r="G45" s="19"/>
      <c r="H45" s="17"/>
      <c r="I45" s="17"/>
      <c r="J45" s="17"/>
    </row>
    <row r="46" spans="1:10" ht="180" x14ac:dyDescent="0.25">
      <c r="A46" s="17" t="s">
        <v>12</v>
      </c>
      <c r="B46" s="17" t="s">
        <v>13</v>
      </c>
      <c r="C46" s="18" t="s">
        <v>49</v>
      </c>
      <c r="D46" s="17" t="s">
        <v>15</v>
      </c>
      <c r="E46" s="3" t="s">
        <v>50</v>
      </c>
      <c r="F46" s="17" t="s">
        <v>51</v>
      </c>
      <c r="G46" s="19">
        <v>42170</v>
      </c>
      <c r="H46" s="17">
        <v>4</v>
      </c>
      <c r="I46" s="17"/>
      <c r="J46" s="17" t="s">
        <v>19</v>
      </c>
    </row>
    <row r="47" spans="1:10" x14ac:dyDescent="0.25">
      <c r="A47" s="17"/>
      <c r="B47" s="17"/>
      <c r="C47" s="18"/>
      <c r="D47" s="17"/>
      <c r="E47" s="3"/>
      <c r="F47" s="17"/>
      <c r="G47" s="19"/>
      <c r="H47" s="17"/>
      <c r="I47" s="17"/>
      <c r="J47" s="17"/>
    </row>
    <row r="48" spans="1:10" ht="270" x14ac:dyDescent="0.25">
      <c r="A48" s="17"/>
      <c r="B48" s="17"/>
      <c r="C48" s="18"/>
      <c r="D48" s="17"/>
      <c r="E48" s="4" t="s">
        <v>48</v>
      </c>
      <c r="F48" s="17"/>
      <c r="G48" s="19"/>
      <c r="H48" s="17"/>
      <c r="I48" s="17"/>
      <c r="J48" s="17"/>
    </row>
    <row r="49" spans="1:10" x14ac:dyDescent="0.25">
      <c r="A49" s="17"/>
      <c r="B49" s="17"/>
      <c r="C49" s="18"/>
      <c r="D49" s="17"/>
      <c r="E49" s="3"/>
      <c r="F49" s="17"/>
      <c r="G49" s="19"/>
      <c r="H49" s="17"/>
      <c r="I49" s="17"/>
      <c r="J49" s="17"/>
    </row>
    <row r="50" spans="1:10" ht="180" x14ac:dyDescent="0.25">
      <c r="A50" s="17" t="s">
        <v>12</v>
      </c>
      <c r="B50" s="17" t="s">
        <v>13</v>
      </c>
      <c r="C50" s="18" t="s">
        <v>52</v>
      </c>
      <c r="D50" s="17" t="s">
        <v>15</v>
      </c>
      <c r="E50" s="3" t="s">
        <v>47</v>
      </c>
      <c r="F50" s="17" t="s">
        <v>40</v>
      </c>
      <c r="G50" s="19">
        <v>42170</v>
      </c>
      <c r="H50" s="17">
        <v>4</v>
      </c>
      <c r="I50" s="17"/>
      <c r="J50" s="17" t="s">
        <v>19</v>
      </c>
    </row>
    <row r="51" spans="1:10" x14ac:dyDescent="0.25">
      <c r="A51" s="17"/>
      <c r="B51" s="17"/>
      <c r="C51" s="18"/>
      <c r="D51" s="17"/>
      <c r="E51" s="3"/>
      <c r="F51" s="17"/>
      <c r="G51" s="19"/>
      <c r="H51" s="17"/>
      <c r="I51" s="17"/>
      <c r="J51" s="17"/>
    </row>
    <row r="52" spans="1:10" ht="270" x14ac:dyDescent="0.25">
      <c r="A52" s="17"/>
      <c r="B52" s="17"/>
      <c r="C52" s="18"/>
      <c r="D52" s="17"/>
      <c r="E52" s="4" t="s">
        <v>48</v>
      </c>
      <c r="F52" s="17"/>
      <c r="G52" s="19"/>
      <c r="H52" s="17"/>
      <c r="I52" s="17"/>
      <c r="J52" s="17"/>
    </row>
    <row r="53" spans="1:10" x14ac:dyDescent="0.25">
      <c r="A53" s="17"/>
      <c r="B53" s="17"/>
      <c r="C53" s="18"/>
      <c r="D53" s="17"/>
      <c r="E53" s="3"/>
      <c r="F53" s="17"/>
      <c r="G53" s="19"/>
      <c r="H53" s="17"/>
      <c r="I53" s="17"/>
      <c r="J53" s="17"/>
    </row>
    <row r="54" spans="1:10" ht="180" x14ac:dyDescent="0.25">
      <c r="A54" s="17" t="s">
        <v>12</v>
      </c>
      <c r="B54" s="17" t="s">
        <v>13</v>
      </c>
      <c r="C54" s="18" t="s">
        <v>53</v>
      </c>
      <c r="D54" s="17" t="s">
        <v>15</v>
      </c>
      <c r="E54" s="3" t="s">
        <v>54</v>
      </c>
      <c r="F54" s="17" t="s">
        <v>51</v>
      </c>
      <c r="G54" s="19">
        <v>42078</v>
      </c>
      <c r="H54" s="17">
        <v>4</v>
      </c>
      <c r="I54" s="17"/>
      <c r="J54" s="17" t="s">
        <v>19</v>
      </c>
    </row>
    <row r="55" spans="1:10" x14ac:dyDescent="0.25">
      <c r="A55" s="17"/>
      <c r="B55" s="17"/>
      <c r="C55" s="18"/>
      <c r="D55" s="17"/>
      <c r="E55" s="3"/>
      <c r="F55" s="17"/>
      <c r="G55" s="19"/>
      <c r="H55" s="17"/>
      <c r="I55" s="17"/>
      <c r="J55" s="17"/>
    </row>
    <row r="56" spans="1:10" ht="315" x14ac:dyDescent="0.25">
      <c r="A56" s="17"/>
      <c r="B56" s="17"/>
      <c r="C56" s="18"/>
      <c r="D56" s="17"/>
      <c r="E56" s="4" t="s">
        <v>55</v>
      </c>
      <c r="F56" s="17"/>
      <c r="G56" s="19"/>
      <c r="H56" s="17"/>
      <c r="I56" s="17"/>
      <c r="J56" s="17"/>
    </row>
    <row r="57" spans="1:10" x14ac:dyDescent="0.25">
      <c r="A57" s="17"/>
      <c r="B57" s="17"/>
      <c r="C57" s="18"/>
      <c r="D57" s="17"/>
      <c r="E57" s="3"/>
      <c r="F57" s="17"/>
      <c r="G57" s="19"/>
      <c r="H57" s="17"/>
      <c r="I57" s="17"/>
      <c r="J57" s="17"/>
    </row>
    <row r="58" spans="1:10" ht="75" x14ac:dyDescent="0.25">
      <c r="A58" s="17" t="s">
        <v>12</v>
      </c>
      <c r="B58" s="17" t="s">
        <v>13</v>
      </c>
      <c r="C58" s="18" t="s">
        <v>56</v>
      </c>
      <c r="D58" s="17" t="s">
        <v>15</v>
      </c>
      <c r="E58" s="3" t="s">
        <v>57</v>
      </c>
      <c r="F58" s="17" t="s">
        <v>59</v>
      </c>
      <c r="G58" s="19">
        <v>42177</v>
      </c>
      <c r="H58" s="17">
        <v>4</v>
      </c>
      <c r="I58" s="17"/>
      <c r="J58" s="17" t="s">
        <v>19</v>
      </c>
    </row>
    <row r="59" spans="1:10" x14ac:dyDescent="0.25">
      <c r="A59" s="17"/>
      <c r="B59" s="17"/>
      <c r="C59" s="18"/>
      <c r="D59" s="17"/>
      <c r="E59" s="3"/>
      <c r="F59" s="17"/>
      <c r="G59" s="19"/>
      <c r="H59" s="17"/>
      <c r="I59" s="17"/>
      <c r="J59" s="17"/>
    </row>
    <row r="60" spans="1:10" ht="330" x14ac:dyDescent="0.25">
      <c r="A60" s="17"/>
      <c r="B60" s="17"/>
      <c r="C60" s="18"/>
      <c r="D60" s="17"/>
      <c r="E60" s="4" t="s">
        <v>58</v>
      </c>
      <c r="F60" s="17"/>
      <c r="G60" s="19"/>
      <c r="H60" s="17"/>
      <c r="I60" s="17"/>
      <c r="J60" s="17"/>
    </row>
    <row r="61" spans="1:10" x14ac:dyDescent="0.25">
      <c r="A61" s="17"/>
      <c r="B61" s="17"/>
      <c r="C61" s="18"/>
      <c r="D61" s="17"/>
      <c r="E61" s="3"/>
      <c r="F61" s="17"/>
      <c r="G61" s="19"/>
      <c r="H61" s="17"/>
      <c r="I61" s="17"/>
      <c r="J61" s="17"/>
    </row>
    <row r="62" spans="1:10" ht="75" x14ac:dyDescent="0.25">
      <c r="A62" s="17" t="s">
        <v>12</v>
      </c>
      <c r="B62" s="17" t="s">
        <v>13</v>
      </c>
      <c r="C62" s="18" t="s">
        <v>60</v>
      </c>
      <c r="D62" s="17" t="s">
        <v>15</v>
      </c>
      <c r="E62" s="3" t="s">
        <v>61</v>
      </c>
      <c r="F62" s="17" t="s">
        <v>59</v>
      </c>
      <c r="G62" s="19">
        <v>42117</v>
      </c>
      <c r="H62" s="17">
        <v>4</v>
      </c>
      <c r="I62" s="17"/>
      <c r="J62" s="17" t="s">
        <v>19</v>
      </c>
    </row>
    <row r="63" spans="1:10" x14ac:dyDescent="0.25">
      <c r="A63" s="17"/>
      <c r="B63" s="17"/>
      <c r="C63" s="18"/>
      <c r="D63" s="17"/>
      <c r="E63" s="3"/>
      <c r="F63" s="17"/>
      <c r="G63" s="19"/>
      <c r="H63" s="17"/>
      <c r="I63" s="17"/>
      <c r="J63" s="17"/>
    </row>
    <row r="64" spans="1:10" ht="330" x14ac:dyDescent="0.25">
      <c r="A64" s="17"/>
      <c r="B64" s="17"/>
      <c r="C64" s="18"/>
      <c r="D64" s="17"/>
      <c r="E64" s="4" t="s">
        <v>58</v>
      </c>
      <c r="F64" s="17"/>
      <c r="G64" s="19"/>
      <c r="H64" s="17"/>
      <c r="I64" s="17"/>
      <c r="J64" s="17"/>
    </row>
    <row r="65" spans="1:10" x14ac:dyDescent="0.25">
      <c r="A65" s="17"/>
      <c r="B65" s="17"/>
      <c r="C65" s="18"/>
      <c r="D65" s="17"/>
      <c r="E65" s="3"/>
      <c r="F65" s="17"/>
      <c r="G65" s="19"/>
      <c r="H65" s="17"/>
      <c r="I65" s="17"/>
      <c r="J65" s="17"/>
    </row>
    <row r="66" spans="1:10" ht="150" x14ac:dyDescent="0.25">
      <c r="A66" s="17" t="s">
        <v>12</v>
      </c>
      <c r="B66" s="17" t="s">
        <v>13</v>
      </c>
      <c r="C66" s="18" t="s">
        <v>62</v>
      </c>
      <c r="D66" s="17" t="s">
        <v>15</v>
      </c>
      <c r="E66" s="3" t="s">
        <v>63</v>
      </c>
      <c r="F66" s="17" t="s">
        <v>65</v>
      </c>
      <c r="G66" s="19">
        <v>42079</v>
      </c>
      <c r="H66" s="17">
        <v>4</v>
      </c>
      <c r="I66" s="17"/>
      <c r="J66" s="17" t="s">
        <v>19</v>
      </c>
    </row>
    <row r="67" spans="1:10" x14ac:dyDescent="0.25">
      <c r="A67" s="17"/>
      <c r="B67" s="17"/>
      <c r="C67" s="18"/>
      <c r="D67" s="17"/>
      <c r="E67" s="3"/>
      <c r="F67" s="17"/>
      <c r="G67" s="19"/>
      <c r="H67" s="17"/>
      <c r="I67" s="17"/>
      <c r="J67" s="17"/>
    </row>
    <row r="68" spans="1:10" ht="270" x14ac:dyDescent="0.25">
      <c r="A68" s="17"/>
      <c r="B68" s="17"/>
      <c r="C68" s="18"/>
      <c r="D68" s="17"/>
      <c r="E68" s="4" t="s">
        <v>64</v>
      </c>
      <c r="F68" s="17"/>
      <c r="G68" s="19"/>
      <c r="H68" s="17"/>
      <c r="I68" s="17"/>
      <c r="J68" s="17"/>
    </row>
    <row r="69" spans="1:10" x14ac:dyDescent="0.25">
      <c r="A69" s="17"/>
      <c r="B69" s="17"/>
      <c r="C69" s="18"/>
      <c r="D69" s="17"/>
      <c r="E69" s="3"/>
      <c r="F69" s="17"/>
      <c r="G69" s="19"/>
      <c r="H69" s="17"/>
      <c r="I69" s="17"/>
      <c r="J69" s="17"/>
    </row>
    <row r="70" spans="1:10" ht="75" x14ac:dyDescent="0.25">
      <c r="A70" s="17" t="s">
        <v>12</v>
      </c>
      <c r="B70" s="17" t="s">
        <v>13</v>
      </c>
      <c r="C70" s="18" t="s">
        <v>66</v>
      </c>
      <c r="D70" s="17" t="s">
        <v>15</v>
      </c>
      <c r="E70" s="3" t="s">
        <v>67</v>
      </c>
      <c r="F70" s="17" t="s">
        <v>69</v>
      </c>
      <c r="G70" s="20">
        <v>11355</v>
      </c>
      <c r="H70" s="17">
        <v>4</v>
      </c>
      <c r="I70" s="17"/>
      <c r="J70" s="17" t="s">
        <v>19</v>
      </c>
    </row>
    <row r="71" spans="1:10" x14ac:dyDescent="0.25">
      <c r="A71" s="17"/>
      <c r="B71" s="17"/>
      <c r="C71" s="18"/>
      <c r="D71" s="17"/>
      <c r="E71" s="3"/>
      <c r="F71" s="17"/>
      <c r="G71" s="20"/>
      <c r="H71" s="17"/>
      <c r="I71" s="17"/>
      <c r="J71" s="17"/>
    </row>
    <row r="72" spans="1:10" ht="225" x14ac:dyDescent="0.25">
      <c r="A72" s="17"/>
      <c r="B72" s="17"/>
      <c r="C72" s="18"/>
      <c r="D72" s="17"/>
      <c r="E72" s="4" t="s">
        <v>68</v>
      </c>
      <c r="F72" s="17"/>
      <c r="G72" s="20"/>
      <c r="H72" s="17"/>
      <c r="I72" s="17"/>
      <c r="J72" s="17"/>
    </row>
    <row r="73" spans="1:10" x14ac:dyDescent="0.25">
      <c r="A73" s="17"/>
      <c r="B73" s="17"/>
      <c r="C73" s="18"/>
      <c r="D73" s="17"/>
      <c r="E73" s="3"/>
      <c r="F73" s="17"/>
      <c r="G73" s="20"/>
      <c r="H73" s="17"/>
      <c r="I73" s="17"/>
      <c r="J73" s="17"/>
    </row>
    <row r="74" spans="1:10" ht="75" x14ac:dyDescent="0.25">
      <c r="A74" s="17" t="s">
        <v>12</v>
      </c>
      <c r="B74" s="17" t="s">
        <v>27</v>
      </c>
      <c r="C74" s="18" t="s">
        <v>70</v>
      </c>
      <c r="D74" s="17" t="s">
        <v>15</v>
      </c>
      <c r="E74" s="3" t="s">
        <v>71</v>
      </c>
      <c r="F74" s="17" t="s">
        <v>59</v>
      </c>
      <c r="G74" s="17">
        <f>-5 / 22</f>
        <v>-0.22727272727272727</v>
      </c>
      <c r="H74" s="17">
        <v>4</v>
      </c>
      <c r="I74" s="17"/>
      <c r="J74" s="17" t="s">
        <v>19</v>
      </c>
    </row>
    <row r="75" spans="1:10" x14ac:dyDescent="0.25">
      <c r="A75" s="17"/>
      <c r="B75" s="17"/>
      <c r="C75" s="18"/>
      <c r="D75" s="17"/>
      <c r="E75" s="3"/>
      <c r="F75" s="17"/>
      <c r="G75" s="17"/>
      <c r="H75" s="17"/>
      <c r="I75" s="17"/>
      <c r="J75" s="17"/>
    </row>
    <row r="76" spans="1:10" ht="330" x14ac:dyDescent="0.25">
      <c r="A76" s="17"/>
      <c r="B76" s="17"/>
      <c r="C76" s="18"/>
      <c r="D76" s="17"/>
      <c r="E76" s="4" t="s">
        <v>72</v>
      </c>
      <c r="F76" s="17"/>
      <c r="G76" s="17"/>
      <c r="H76" s="17"/>
      <c r="I76" s="17"/>
      <c r="J76" s="17"/>
    </row>
    <row r="77" spans="1:10" x14ac:dyDescent="0.25">
      <c r="A77" s="17"/>
      <c r="B77" s="17"/>
      <c r="C77" s="18"/>
      <c r="D77" s="17"/>
      <c r="E77" s="3"/>
      <c r="F77" s="17"/>
      <c r="G77" s="17"/>
      <c r="H77" s="17"/>
      <c r="I77" s="17"/>
      <c r="J77" s="17"/>
    </row>
    <row r="78" spans="1:10" ht="75" x14ac:dyDescent="0.25">
      <c r="A78" s="17" t="s">
        <v>12</v>
      </c>
      <c r="B78" s="17" t="s">
        <v>13</v>
      </c>
      <c r="C78" s="18" t="s">
        <v>73</v>
      </c>
      <c r="D78" s="17" t="s">
        <v>15</v>
      </c>
      <c r="E78" s="3" t="s">
        <v>74</v>
      </c>
      <c r="F78" s="17" t="s">
        <v>76</v>
      </c>
      <c r="G78" s="17" t="s">
        <v>77</v>
      </c>
      <c r="H78" s="17">
        <v>4</v>
      </c>
      <c r="I78" s="17"/>
      <c r="J78" s="17" t="s">
        <v>19</v>
      </c>
    </row>
    <row r="79" spans="1:10" x14ac:dyDescent="0.25">
      <c r="A79" s="17"/>
      <c r="B79" s="17"/>
      <c r="C79" s="18"/>
      <c r="D79" s="17"/>
      <c r="E79" s="3"/>
      <c r="F79" s="17"/>
      <c r="G79" s="17"/>
      <c r="H79" s="17"/>
      <c r="I79" s="17"/>
      <c r="J79" s="17"/>
    </row>
    <row r="80" spans="1:10" ht="255" x14ac:dyDescent="0.25">
      <c r="A80" s="17"/>
      <c r="B80" s="17"/>
      <c r="C80" s="18"/>
      <c r="D80" s="17"/>
      <c r="E80" s="4" t="s">
        <v>75</v>
      </c>
      <c r="F80" s="17"/>
      <c r="G80" s="17"/>
      <c r="H80" s="17"/>
      <c r="I80" s="17"/>
      <c r="J80" s="17"/>
    </row>
    <row r="81" spans="1:10" x14ac:dyDescent="0.25">
      <c r="A81" s="17"/>
      <c r="B81" s="17"/>
      <c r="C81" s="18"/>
      <c r="D81" s="17"/>
      <c r="E81" s="3"/>
      <c r="F81" s="17"/>
      <c r="G81" s="17"/>
      <c r="H81" s="17"/>
      <c r="I81" s="17"/>
      <c r="J81" s="17"/>
    </row>
    <row r="82" spans="1:10" ht="150" x14ac:dyDescent="0.25">
      <c r="A82" s="17" t="s">
        <v>12</v>
      </c>
      <c r="B82" s="17" t="s">
        <v>13</v>
      </c>
      <c r="C82" s="18" t="s">
        <v>78</v>
      </c>
      <c r="D82" s="17" t="s">
        <v>15</v>
      </c>
      <c r="E82" s="3" t="s">
        <v>79</v>
      </c>
      <c r="F82" s="17" t="s">
        <v>51</v>
      </c>
      <c r="G82" s="19">
        <v>42140</v>
      </c>
      <c r="H82" s="17">
        <v>4</v>
      </c>
      <c r="I82" s="17"/>
      <c r="J82" s="17" t="s">
        <v>19</v>
      </c>
    </row>
    <row r="83" spans="1:10" x14ac:dyDescent="0.25">
      <c r="A83" s="17"/>
      <c r="B83" s="17"/>
      <c r="C83" s="18"/>
      <c r="D83" s="17"/>
      <c r="E83" s="3"/>
      <c r="F83" s="17"/>
      <c r="G83" s="19"/>
      <c r="H83" s="17"/>
      <c r="I83" s="17"/>
      <c r="J83" s="17"/>
    </row>
    <row r="84" spans="1:10" ht="300" x14ac:dyDescent="0.25">
      <c r="A84" s="17"/>
      <c r="B84" s="17"/>
      <c r="C84" s="18"/>
      <c r="D84" s="17"/>
      <c r="E84" s="4" t="s">
        <v>80</v>
      </c>
      <c r="F84" s="17"/>
      <c r="G84" s="19"/>
      <c r="H84" s="17"/>
      <c r="I84" s="17"/>
      <c r="J84" s="17"/>
    </row>
    <row r="85" spans="1:10" x14ac:dyDescent="0.25">
      <c r="A85" s="17"/>
      <c r="B85" s="17"/>
      <c r="C85" s="18"/>
      <c r="D85" s="17"/>
      <c r="E85" s="3"/>
      <c r="F85" s="17"/>
      <c r="G85" s="19"/>
      <c r="H85" s="17"/>
      <c r="I85" s="17"/>
      <c r="J85" s="17"/>
    </row>
    <row r="86" spans="1:10" ht="90" x14ac:dyDescent="0.25">
      <c r="A86" s="17" t="s">
        <v>12</v>
      </c>
      <c r="B86" s="17" t="s">
        <v>13</v>
      </c>
      <c r="C86" s="18" t="s">
        <v>81</v>
      </c>
      <c r="D86" s="17" t="s">
        <v>15</v>
      </c>
      <c r="E86" s="3" t="s">
        <v>82</v>
      </c>
    </row>
    <row r="87" spans="1:10" x14ac:dyDescent="0.25">
      <c r="A87" s="17"/>
      <c r="B87" s="17"/>
      <c r="C87" s="18"/>
      <c r="D87" s="17"/>
      <c r="E87" s="3"/>
    </row>
    <row r="88" spans="1:10" ht="255" x14ac:dyDescent="0.25">
      <c r="A88" s="17"/>
      <c r="B88" s="17"/>
      <c r="C88" s="18"/>
      <c r="D88" s="17"/>
      <c r="E88" s="4" t="s">
        <v>83</v>
      </c>
    </row>
    <row r="89" spans="1:10" x14ac:dyDescent="0.25">
      <c r="A89" s="17"/>
      <c r="B89" s="17"/>
      <c r="C89" s="18"/>
      <c r="D89" s="17"/>
      <c r="E89" s="3"/>
    </row>
    <row r="91" spans="1:10" x14ac:dyDescent="0.25">
      <c r="A91" t="s">
        <v>0</v>
      </c>
    </row>
    <row r="92" spans="1:10" ht="30" x14ac:dyDescent="0.25">
      <c r="A92" s="1" t="s">
        <v>84</v>
      </c>
    </row>
    <row r="94" spans="1:10" ht="45" x14ac:dyDescent="0.25">
      <c r="A94" s="2" t="s">
        <v>2</v>
      </c>
      <c r="B94" s="2" t="s">
        <v>3</v>
      </c>
      <c r="C94" s="2" t="s">
        <v>4</v>
      </c>
      <c r="D94" s="2" t="s">
        <v>5</v>
      </c>
      <c r="E94" s="2" t="s">
        <v>6</v>
      </c>
      <c r="F94" s="2" t="s">
        <v>7</v>
      </c>
      <c r="G94" s="2" t="s">
        <v>8</v>
      </c>
      <c r="H94" s="2" t="s">
        <v>9</v>
      </c>
      <c r="I94" s="2" t="s">
        <v>10</v>
      </c>
      <c r="J94" s="2" t="s">
        <v>11</v>
      </c>
    </row>
    <row r="95" spans="1:10" ht="90" x14ac:dyDescent="0.25">
      <c r="A95" s="17" t="s">
        <v>12</v>
      </c>
      <c r="B95" s="17" t="s">
        <v>27</v>
      </c>
      <c r="C95" s="18" t="s">
        <v>85</v>
      </c>
      <c r="D95" s="17" t="s">
        <v>15</v>
      </c>
      <c r="E95" s="3" t="s">
        <v>86</v>
      </c>
      <c r="F95" s="17" t="s">
        <v>88</v>
      </c>
      <c r="G95" s="17">
        <f>-2 / 18</f>
        <v>-0.1111111111111111</v>
      </c>
      <c r="H95" s="17">
        <v>4</v>
      </c>
      <c r="I95" s="17"/>
      <c r="J95" s="17" t="s">
        <v>19</v>
      </c>
    </row>
    <row r="96" spans="1:10" x14ac:dyDescent="0.25">
      <c r="A96" s="17"/>
      <c r="B96" s="17"/>
      <c r="C96" s="18"/>
      <c r="D96" s="17"/>
      <c r="E96" s="3"/>
      <c r="F96" s="17"/>
      <c r="G96" s="17"/>
      <c r="H96" s="17"/>
      <c r="I96" s="17"/>
      <c r="J96" s="17"/>
    </row>
    <row r="97" spans="1:10" ht="195" x14ac:dyDescent="0.25">
      <c r="A97" s="17"/>
      <c r="B97" s="17"/>
      <c r="C97" s="18"/>
      <c r="D97" s="17"/>
      <c r="E97" s="4" t="s">
        <v>87</v>
      </c>
      <c r="F97" s="17"/>
      <c r="G97" s="17"/>
      <c r="H97" s="17"/>
      <c r="I97" s="17"/>
      <c r="J97" s="17"/>
    </row>
    <row r="98" spans="1:10" x14ac:dyDescent="0.25">
      <c r="A98" s="17"/>
      <c r="B98" s="17"/>
      <c r="C98" s="18"/>
      <c r="D98" s="17"/>
      <c r="E98" s="3"/>
      <c r="F98" s="17"/>
      <c r="G98" s="17"/>
      <c r="H98" s="17"/>
      <c r="I98" s="17"/>
      <c r="J98" s="17"/>
    </row>
    <row r="99" spans="1:10" ht="90" x14ac:dyDescent="0.25">
      <c r="A99" s="17" t="s">
        <v>12</v>
      </c>
      <c r="B99" s="17" t="s">
        <v>13</v>
      </c>
      <c r="C99" s="18" t="s">
        <v>89</v>
      </c>
      <c r="D99" s="17" t="s">
        <v>15</v>
      </c>
      <c r="E99" s="3" t="s">
        <v>90</v>
      </c>
      <c r="F99" s="17" t="s">
        <v>92</v>
      </c>
      <c r="G99" s="19">
        <v>42142</v>
      </c>
      <c r="H99" s="17">
        <v>2</v>
      </c>
      <c r="I99" s="17"/>
      <c r="J99" s="17" t="s">
        <v>19</v>
      </c>
    </row>
    <row r="100" spans="1:10" x14ac:dyDescent="0.25">
      <c r="A100" s="17"/>
      <c r="B100" s="17"/>
      <c r="C100" s="18"/>
      <c r="D100" s="17"/>
      <c r="E100" s="3"/>
      <c r="F100" s="17"/>
      <c r="G100" s="19"/>
      <c r="H100" s="17"/>
      <c r="I100" s="17"/>
      <c r="J100" s="17"/>
    </row>
    <row r="101" spans="1:10" ht="315" x14ac:dyDescent="0.25">
      <c r="A101" s="17"/>
      <c r="B101" s="17"/>
      <c r="C101" s="18"/>
      <c r="D101" s="17"/>
      <c r="E101" s="4" t="s">
        <v>91</v>
      </c>
      <c r="F101" s="17"/>
      <c r="G101" s="19"/>
      <c r="H101" s="17"/>
      <c r="I101" s="17"/>
      <c r="J101" s="17"/>
    </row>
    <row r="102" spans="1:10" x14ac:dyDescent="0.25">
      <c r="A102" s="17"/>
      <c r="B102" s="17"/>
      <c r="C102" s="18"/>
      <c r="D102" s="17"/>
      <c r="E102" s="3"/>
      <c r="F102" s="17"/>
      <c r="G102" s="19"/>
      <c r="H102" s="17"/>
      <c r="I102" s="17"/>
      <c r="J102" s="17"/>
    </row>
    <row r="103" spans="1:10" ht="90" x14ac:dyDescent="0.25">
      <c r="A103" s="17" t="s">
        <v>12</v>
      </c>
      <c r="B103" s="17" t="s">
        <v>13</v>
      </c>
      <c r="C103" s="18" t="s">
        <v>93</v>
      </c>
      <c r="D103" s="17" t="s">
        <v>15</v>
      </c>
      <c r="E103" s="3" t="s">
        <v>94</v>
      </c>
      <c r="F103" s="17" t="s">
        <v>92</v>
      </c>
      <c r="G103" s="19">
        <v>42142</v>
      </c>
      <c r="H103" s="17">
        <v>2</v>
      </c>
      <c r="I103" s="17"/>
      <c r="J103" s="17" t="s">
        <v>19</v>
      </c>
    </row>
    <row r="104" spans="1:10" x14ac:dyDescent="0.25">
      <c r="A104" s="17"/>
      <c r="B104" s="17"/>
      <c r="C104" s="18"/>
      <c r="D104" s="17"/>
      <c r="E104" s="3"/>
      <c r="F104" s="17"/>
      <c r="G104" s="19"/>
      <c r="H104" s="17"/>
      <c r="I104" s="17"/>
      <c r="J104" s="17"/>
    </row>
    <row r="105" spans="1:10" ht="315" x14ac:dyDescent="0.25">
      <c r="A105" s="17"/>
      <c r="B105" s="17"/>
      <c r="C105" s="18"/>
      <c r="D105" s="17"/>
      <c r="E105" s="4" t="s">
        <v>91</v>
      </c>
      <c r="F105" s="17"/>
      <c r="G105" s="19"/>
      <c r="H105" s="17"/>
      <c r="I105" s="17"/>
      <c r="J105" s="17"/>
    </row>
    <row r="106" spans="1:10" x14ac:dyDescent="0.25">
      <c r="A106" s="17"/>
      <c r="B106" s="17"/>
      <c r="C106" s="18"/>
      <c r="D106" s="17"/>
      <c r="E106" s="3"/>
      <c r="F106" s="17"/>
      <c r="G106" s="19"/>
      <c r="H106" s="17"/>
      <c r="I106" s="17"/>
      <c r="J106" s="17"/>
    </row>
    <row r="107" spans="1:10" ht="90" x14ac:dyDescent="0.25">
      <c r="A107" s="17" t="s">
        <v>12</v>
      </c>
      <c r="B107" s="17" t="s">
        <v>13</v>
      </c>
      <c r="C107" s="18" t="s">
        <v>95</v>
      </c>
      <c r="D107" s="17" t="s">
        <v>15</v>
      </c>
      <c r="E107" s="3" t="s">
        <v>96</v>
      </c>
      <c r="F107" s="17" t="s">
        <v>98</v>
      </c>
      <c r="G107" s="19">
        <v>42019</v>
      </c>
      <c r="H107" s="17">
        <v>4</v>
      </c>
      <c r="I107" s="17"/>
      <c r="J107" s="17" t="s">
        <v>19</v>
      </c>
    </row>
    <row r="108" spans="1:10" x14ac:dyDescent="0.25">
      <c r="A108" s="17"/>
      <c r="B108" s="17"/>
      <c r="C108" s="18"/>
      <c r="D108" s="17"/>
      <c r="E108" s="3"/>
      <c r="F108" s="17"/>
      <c r="G108" s="19"/>
      <c r="H108" s="17"/>
      <c r="I108" s="17"/>
      <c r="J108" s="17"/>
    </row>
    <row r="109" spans="1:10" ht="135" x14ac:dyDescent="0.25">
      <c r="A109" s="17"/>
      <c r="B109" s="17"/>
      <c r="C109" s="18"/>
      <c r="D109" s="17"/>
      <c r="E109" s="4" t="s">
        <v>97</v>
      </c>
      <c r="F109" s="17"/>
      <c r="G109" s="19"/>
      <c r="H109" s="17"/>
      <c r="I109" s="17"/>
      <c r="J109" s="17"/>
    </row>
    <row r="110" spans="1:10" x14ac:dyDescent="0.25">
      <c r="A110" s="17"/>
      <c r="B110" s="17"/>
      <c r="C110" s="18"/>
      <c r="D110" s="17"/>
      <c r="E110" s="3"/>
      <c r="F110" s="17"/>
      <c r="G110" s="19"/>
      <c r="H110" s="17"/>
      <c r="I110" s="17"/>
      <c r="J110" s="17"/>
    </row>
    <row r="111" spans="1:10" ht="90" x14ac:dyDescent="0.25">
      <c r="A111" s="17" t="s">
        <v>12</v>
      </c>
      <c r="B111" s="17" t="s">
        <v>27</v>
      </c>
      <c r="C111" s="18" t="s">
        <v>99</v>
      </c>
      <c r="D111" s="17" t="s">
        <v>15</v>
      </c>
      <c r="E111" s="3" t="s">
        <v>100</v>
      </c>
      <c r="F111" s="17" t="s">
        <v>101</v>
      </c>
      <c r="G111" s="17" t="s">
        <v>102</v>
      </c>
      <c r="H111" s="17">
        <v>4</v>
      </c>
      <c r="I111" s="17"/>
      <c r="J111" s="17" t="s">
        <v>19</v>
      </c>
    </row>
    <row r="112" spans="1:10" x14ac:dyDescent="0.25">
      <c r="A112" s="17"/>
      <c r="B112" s="17"/>
      <c r="C112" s="18"/>
      <c r="D112" s="17"/>
      <c r="E112" s="3"/>
      <c r="F112" s="17"/>
      <c r="G112" s="17"/>
      <c r="H112" s="17"/>
      <c r="I112" s="17"/>
      <c r="J112" s="17"/>
    </row>
    <row r="113" spans="1:10" ht="135" x14ac:dyDescent="0.25">
      <c r="A113" s="17"/>
      <c r="B113" s="17"/>
      <c r="C113" s="18"/>
      <c r="D113" s="17"/>
      <c r="E113" s="4" t="s">
        <v>97</v>
      </c>
      <c r="F113" s="17"/>
      <c r="G113" s="17"/>
      <c r="H113" s="17"/>
      <c r="I113" s="17"/>
      <c r="J113" s="17"/>
    </row>
    <row r="114" spans="1:10" x14ac:dyDescent="0.25">
      <c r="A114" s="17"/>
      <c r="B114" s="17"/>
      <c r="C114" s="18"/>
      <c r="D114" s="17"/>
      <c r="E114" s="3"/>
      <c r="F114" s="17"/>
      <c r="G114" s="17"/>
      <c r="H114" s="17"/>
      <c r="I114" s="17"/>
      <c r="J114" s="17"/>
    </row>
    <row r="115" spans="1:10" ht="90" x14ac:dyDescent="0.25">
      <c r="A115" s="17" t="s">
        <v>12</v>
      </c>
      <c r="B115" s="17" t="s">
        <v>13</v>
      </c>
      <c r="C115" s="18" t="s">
        <v>103</v>
      </c>
      <c r="D115" s="17" t="s">
        <v>15</v>
      </c>
      <c r="E115" s="3" t="s">
        <v>104</v>
      </c>
      <c r="F115" s="17" t="s">
        <v>106</v>
      </c>
      <c r="G115" s="19">
        <v>42024</v>
      </c>
      <c r="H115" s="17">
        <v>4</v>
      </c>
      <c r="I115" s="17"/>
      <c r="J115" s="17" t="s">
        <v>19</v>
      </c>
    </row>
    <row r="116" spans="1:10" x14ac:dyDescent="0.25">
      <c r="A116" s="17"/>
      <c r="B116" s="17"/>
      <c r="C116" s="18"/>
      <c r="D116" s="17"/>
      <c r="E116" s="3"/>
      <c r="F116" s="17"/>
      <c r="G116" s="19"/>
      <c r="H116" s="17"/>
      <c r="I116" s="17"/>
      <c r="J116" s="17"/>
    </row>
    <row r="117" spans="1:10" ht="105" x14ac:dyDescent="0.25">
      <c r="A117" s="17"/>
      <c r="B117" s="17"/>
      <c r="C117" s="18"/>
      <c r="D117" s="17"/>
      <c r="E117" s="4" t="s">
        <v>105</v>
      </c>
      <c r="F117" s="17"/>
      <c r="G117" s="19"/>
      <c r="H117" s="17"/>
      <c r="I117" s="17"/>
      <c r="J117" s="17"/>
    </row>
    <row r="118" spans="1:10" x14ac:dyDescent="0.25">
      <c r="A118" s="17"/>
      <c r="B118" s="17"/>
      <c r="C118" s="18"/>
      <c r="D118" s="17"/>
      <c r="E118" s="3"/>
      <c r="F118" s="17"/>
      <c r="G118" s="19"/>
      <c r="H118" s="17"/>
      <c r="I118" s="17"/>
      <c r="J118" s="17"/>
    </row>
    <row r="119" spans="1:10" ht="90" x14ac:dyDescent="0.25">
      <c r="A119" s="17" t="s">
        <v>12</v>
      </c>
      <c r="B119" s="17" t="s">
        <v>27</v>
      </c>
      <c r="C119" s="18" t="s">
        <v>107</v>
      </c>
      <c r="D119" s="17" t="s">
        <v>15</v>
      </c>
      <c r="E119" s="3" t="s">
        <v>108</v>
      </c>
      <c r="F119" s="17" t="s">
        <v>110</v>
      </c>
      <c r="G119" s="17" t="s">
        <v>111</v>
      </c>
      <c r="H119" s="17">
        <v>4</v>
      </c>
      <c r="I119" s="17"/>
      <c r="J119" s="17" t="s">
        <v>19</v>
      </c>
    </row>
    <row r="120" spans="1:10" x14ac:dyDescent="0.25">
      <c r="A120" s="17"/>
      <c r="B120" s="17"/>
      <c r="C120" s="18"/>
      <c r="D120" s="17"/>
      <c r="E120" s="3"/>
      <c r="F120" s="17"/>
      <c r="G120" s="17"/>
      <c r="H120" s="17"/>
      <c r="I120" s="17"/>
      <c r="J120" s="17"/>
    </row>
    <row r="121" spans="1:10" ht="240" x14ac:dyDescent="0.25">
      <c r="A121" s="17"/>
      <c r="B121" s="17"/>
      <c r="C121" s="18"/>
      <c r="D121" s="17"/>
      <c r="E121" s="4" t="s">
        <v>109</v>
      </c>
      <c r="F121" s="17"/>
      <c r="G121" s="17"/>
      <c r="H121" s="17"/>
      <c r="I121" s="17"/>
      <c r="J121" s="17"/>
    </row>
    <row r="122" spans="1:10" x14ac:dyDescent="0.25">
      <c r="A122" s="17"/>
      <c r="B122" s="17"/>
      <c r="C122" s="18"/>
      <c r="D122" s="17"/>
      <c r="E122" s="3"/>
      <c r="F122" s="17"/>
      <c r="G122" s="17"/>
      <c r="H122" s="17"/>
      <c r="I122" s="17"/>
      <c r="J122" s="17"/>
    </row>
    <row r="123" spans="1:10" ht="180" x14ac:dyDescent="0.25">
      <c r="A123" s="17" t="s">
        <v>12</v>
      </c>
      <c r="B123" s="17" t="s">
        <v>27</v>
      </c>
      <c r="C123" s="18" t="s">
        <v>112</v>
      </c>
      <c r="D123" s="17" t="s">
        <v>15</v>
      </c>
      <c r="E123" s="3" t="s">
        <v>113</v>
      </c>
      <c r="F123" s="17" t="s">
        <v>115</v>
      </c>
      <c r="G123" s="17" t="s">
        <v>102</v>
      </c>
      <c r="H123" s="17">
        <v>4</v>
      </c>
      <c r="I123" s="17"/>
      <c r="J123" s="17" t="s">
        <v>19</v>
      </c>
    </row>
    <row r="124" spans="1:10" x14ac:dyDescent="0.25">
      <c r="A124" s="17"/>
      <c r="B124" s="17"/>
      <c r="C124" s="18"/>
      <c r="D124" s="17"/>
      <c r="E124" s="3"/>
      <c r="F124" s="17"/>
      <c r="G124" s="17"/>
      <c r="H124" s="17"/>
      <c r="I124" s="17"/>
      <c r="J124" s="17"/>
    </row>
    <row r="125" spans="1:10" ht="255" x14ac:dyDescent="0.25">
      <c r="A125" s="17"/>
      <c r="B125" s="17"/>
      <c r="C125" s="18"/>
      <c r="D125" s="17"/>
      <c r="E125" s="4" t="s">
        <v>114</v>
      </c>
      <c r="F125" s="17"/>
      <c r="G125" s="17"/>
      <c r="H125" s="17"/>
      <c r="I125" s="17"/>
      <c r="J125" s="17"/>
    </row>
    <row r="126" spans="1:10" x14ac:dyDescent="0.25">
      <c r="A126" s="17"/>
      <c r="B126" s="17"/>
      <c r="C126" s="18"/>
      <c r="D126" s="17"/>
      <c r="E126" s="3"/>
      <c r="F126" s="17"/>
      <c r="G126" s="17"/>
      <c r="H126" s="17"/>
      <c r="I126" s="17"/>
      <c r="J126" s="17"/>
    </row>
    <row r="127" spans="1:10" ht="90" x14ac:dyDescent="0.25">
      <c r="A127" s="17" t="s">
        <v>12</v>
      </c>
      <c r="B127" s="17" t="s">
        <v>13</v>
      </c>
      <c r="C127" s="18" t="s">
        <v>116</v>
      </c>
      <c r="D127" s="17" t="s">
        <v>15</v>
      </c>
      <c r="E127" s="3" t="s">
        <v>117</v>
      </c>
      <c r="F127" s="17" t="s">
        <v>119</v>
      </c>
      <c r="G127" s="19">
        <v>42142</v>
      </c>
      <c r="H127" s="17">
        <v>4</v>
      </c>
      <c r="I127" s="17"/>
      <c r="J127" s="17" t="s">
        <v>19</v>
      </c>
    </row>
    <row r="128" spans="1:10" x14ac:dyDescent="0.25">
      <c r="A128" s="17"/>
      <c r="B128" s="17"/>
      <c r="C128" s="18"/>
      <c r="D128" s="17"/>
      <c r="E128" s="3"/>
      <c r="F128" s="17"/>
      <c r="G128" s="19"/>
      <c r="H128" s="17"/>
      <c r="I128" s="17"/>
      <c r="J128" s="17"/>
    </row>
    <row r="129" spans="1:10" ht="135" x14ac:dyDescent="0.25">
      <c r="A129" s="17"/>
      <c r="B129" s="17"/>
      <c r="C129" s="18"/>
      <c r="D129" s="17"/>
      <c r="E129" s="4" t="s">
        <v>118</v>
      </c>
      <c r="F129" s="17"/>
      <c r="G129" s="19"/>
      <c r="H129" s="17"/>
      <c r="I129" s="17"/>
      <c r="J129" s="17"/>
    </row>
    <row r="130" spans="1:10" x14ac:dyDescent="0.25">
      <c r="A130" s="17"/>
      <c r="B130" s="17"/>
      <c r="C130" s="18"/>
      <c r="D130" s="17"/>
      <c r="E130" s="3"/>
      <c r="F130" s="17"/>
      <c r="G130" s="19"/>
      <c r="H130" s="17"/>
      <c r="I130" s="17"/>
      <c r="J130" s="17"/>
    </row>
    <row r="131" spans="1:10" ht="90" x14ac:dyDescent="0.25">
      <c r="A131" s="17" t="s">
        <v>12</v>
      </c>
      <c r="B131" s="17" t="s">
        <v>13</v>
      </c>
      <c r="C131" s="18" t="s">
        <v>120</v>
      </c>
      <c r="D131" s="17" t="s">
        <v>15</v>
      </c>
      <c r="E131" s="3" t="s">
        <v>121</v>
      </c>
      <c r="F131" s="17" t="s">
        <v>119</v>
      </c>
      <c r="G131" s="19">
        <v>42142</v>
      </c>
      <c r="H131" s="17">
        <v>4</v>
      </c>
      <c r="I131" s="17"/>
      <c r="J131" s="17" t="s">
        <v>19</v>
      </c>
    </row>
    <row r="132" spans="1:10" x14ac:dyDescent="0.25">
      <c r="A132" s="17"/>
      <c r="B132" s="17"/>
      <c r="C132" s="18"/>
      <c r="D132" s="17"/>
      <c r="E132" s="3"/>
      <c r="F132" s="17"/>
      <c r="G132" s="19"/>
      <c r="H132" s="17"/>
      <c r="I132" s="17"/>
      <c r="J132" s="17"/>
    </row>
    <row r="133" spans="1:10" ht="285" x14ac:dyDescent="0.25">
      <c r="A133" s="17"/>
      <c r="B133" s="17"/>
      <c r="C133" s="18"/>
      <c r="D133" s="17"/>
      <c r="E133" s="4" t="s">
        <v>122</v>
      </c>
      <c r="F133" s="17"/>
      <c r="G133" s="19"/>
      <c r="H133" s="17"/>
      <c r="I133" s="17"/>
      <c r="J133" s="17"/>
    </row>
    <row r="134" spans="1:10" x14ac:dyDescent="0.25">
      <c r="A134" s="17"/>
      <c r="B134" s="17"/>
      <c r="C134" s="18"/>
      <c r="D134" s="17"/>
      <c r="E134" s="3"/>
      <c r="F134" s="17"/>
      <c r="G134" s="19"/>
      <c r="H134" s="17"/>
      <c r="I134" s="17"/>
      <c r="J134" s="17"/>
    </row>
    <row r="135" spans="1:10" ht="90" x14ac:dyDescent="0.25">
      <c r="A135" s="17" t="s">
        <v>12</v>
      </c>
      <c r="B135" s="17" t="s">
        <v>27</v>
      </c>
      <c r="C135" s="18" t="s">
        <v>123</v>
      </c>
      <c r="D135" s="17" t="s">
        <v>15</v>
      </c>
      <c r="E135" s="3" t="s">
        <v>124</v>
      </c>
      <c r="F135" s="17" t="s">
        <v>126</v>
      </c>
      <c r="G135" s="17">
        <f>-2 / 15</f>
        <v>-0.13333333333333333</v>
      </c>
      <c r="H135" s="17">
        <v>4</v>
      </c>
      <c r="I135" s="17"/>
      <c r="J135" s="17" t="s">
        <v>19</v>
      </c>
    </row>
    <row r="136" spans="1:10" x14ac:dyDescent="0.25">
      <c r="A136" s="17"/>
      <c r="B136" s="17"/>
      <c r="C136" s="18"/>
      <c r="D136" s="17"/>
      <c r="E136" s="3"/>
      <c r="F136" s="17"/>
      <c r="G136" s="17"/>
      <c r="H136" s="17"/>
      <c r="I136" s="17"/>
      <c r="J136" s="17"/>
    </row>
    <row r="137" spans="1:10" ht="195" x14ac:dyDescent="0.25">
      <c r="A137" s="17"/>
      <c r="B137" s="17"/>
      <c r="C137" s="18"/>
      <c r="D137" s="17"/>
      <c r="E137" s="4" t="s">
        <v>125</v>
      </c>
      <c r="F137" s="17"/>
      <c r="G137" s="17"/>
      <c r="H137" s="17"/>
      <c r="I137" s="17"/>
      <c r="J137" s="17"/>
    </row>
    <row r="138" spans="1:10" x14ac:dyDescent="0.25">
      <c r="A138" s="17"/>
      <c r="B138" s="17"/>
      <c r="C138" s="18"/>
      <c r="D138" s="17"/>
      <c r="E138" s="3"/>
      <c r="F138" s="17"/>
      <c r="G138" s="17"/>
      <c r="H138" s="17"/>
      <c r="I138" s="17"/>
      <c r="J138" s="17"/>
    </row>
    <row r="139" spans="1:10" ht="90" x14ac:dyDescent="0.25">
      <c r="A139" s="17" t="s">
        <v>12</v>
      </c>
      <c r="B139" s="17" t="s">
        <v>13</v>
      </c>
      <c r="C139" s="18" t="s">
        <v>127</v>
      </c>
      <c r="D139" s="17" t="s">
        <v>15</v>
      </c>
      <c r="E139" s="3" t="s">
        <v>128</v>
      </c>
      <c r="F139" s="17" t="s">
        <v>126</v>
      </c>
      <c r="G139" s="19">
        <v>42050</v>
      </c>
      <c r="H139" s="17">
        <v>4</v>
      </c>
      <c r="I139" s="17"/>
      <c r="J139" s="17" t="s">
        <v>19</v>
      </c>
    </row>
    <row r="140" spans="1:10" x14ac:dyDescent="0.25">
      <c r="A140" s="17"/>
      <c r="B140" s="17"/>
      <c r="C140" s="18"/>
      <c r="D140" s="17"/>
      <c r="E140" s="3"/>
      <c r="F140" s="17"/>
      <c r="G140" s="19"/>
      <c r="H140" s="17"/>
      <c r="I140" s="17"/>
      <c r="J140" s="17"/>
    </row>
    <row r="141" spans="1:10" ht="195" x14ac:dyDescent="0.25">
      <c r="A141" s="17"/>
      <c r="B141" s="17"/>
      <c r="C141" s="18"/>
      <c r="D141" s="17"/>
      <c r="E141" s="4" t="s">
        <v>125</v>
      </c>
      <c r="F141" s="17"/>
      <c r="G141" s="19"/>
      <c r="H141" s="17"/>
      <c r="I141" s="17"/>
      <c r="J141" s="17"/>
    </row>
    <row r="142" spans="1:10" x14ac:dyDescent="0.25">
      <c r="A142" s="17"/>
      <c r="B142" s="17"/>
      <c r="C142" s="18"/>
      <c r="D142" s="17"/>
      <c r="E142" s="3"/>
      <c r="F142" s="17"/>
      <c r="G142" s="19"/>
      <c r="H142" s="17"/>
      <c r="I142" s="17"/>
      <c r="J142" s="17"/>
    </row>
    <row r="143" spans="1:10" ht="180" x14ac:dyDescent="0.25">
      <c r="A143" s="17" t="s">
        <v>12</v>
      </c>
      <c r="B143" s="17" t="s">
        <v>13</v>
      </c>
      <c r="C143" s="18" t="s">
        <v>129</v>
      </c>
      <c r="D143" s="17" t="s">
        <v>15</v>
      </c>
      <c r="E143" s="3" t="s">
        <v>130</v>
      </c>
      <c r="F143" s="17" t="s">
        <v>132</v>
      </c>
      <c r="G143" s="19">
        <v>42265</v>
      </c>
      <c r="H143" s="17">
        <v>4</v>
      </c>
      <c r="I143" s="17"/>
      <c r="J143" s="17" t="s">
        <v>19</v>
      </c>
    </row>
    <row r="144" spans="1:10" x14ac:dyDescent="0.25">
      <c r="A144" s="17"/>
      <c r="B144" s="17"/>
      <c r="C144" s="18"/>
      <c r="D144" s="17"/>
      <c r="E144" s="3"/>
      <c r="F144" s="17"/>
      <c r="G144" s="19"/>
      <c r="H144" s="17"/>
      <c r="I144" s="17"/>
      <c r="J144" s="17"/>
    </row>
    <row r="145" spans="1:10" ht="300" x14ac:dyDescent="0.25">
      <c r="A145" s="17"/>
      <c r="B145" s="17"/>
      <c r="C145" s="18"/>
      <c r="D145" s="17"/>
      <c r="E145" s="4" t="s">
        <v>131</v>
      </c>
      <c r="F145" s="17"/>
      <c r="G145" s="19"/>
      <c r="H145" s="17"/>
      <c r="I145" s="17"/>
      <c r="J145" s="17"/>
    </row>
    <row r="146" spans="1:10" x14ac:dyDescent="0.25">
      <c r="A146" s="17"/>
      <c r="B146" s="17"/>
      <c r="C146" s="18"/>
      <c r="D146" s="17"/>
      <c r="E146" s="3"/>
      <c r="F146" s="17"/>
      <c r="G146" s="19"/>
      <c r="H146" s="17"/>
      <c r="I146" s="17"/>
      <c r="J146" s="17"/>
    </row>
    <row r="147" spans="1:10" ht="180" x14ac:dyDescent="0.25">
      <c r="A147" s="17" t="s">
        <v>12</v>
      </c>
      <c r="B147" s="17" t="s">
        <v>13</v>
      </c>
      <c r="C147" s="18" t="s">
        <v>133</v>
      </c>
      <c r="D147" s="17" t="s">
        <v>15</v>
      </c>
      <c r="E147" s="3" t="s">
        <v>134</v>
      </c>
      <c r="F147" s="17" t="s">
        <v>132</v>
      </c>
      <c r="G147" s="19">
        <v>42173</v>
      </c>
      <c r="H147" s="17">
        <v>4</v>
      </c>
      <c r="I147" s="17"/>
      <c r="J147" s="17" t="s">
        <v>19</v>
      </c>
    </row>
    <row r="148" spans="1:10" x14ac:dyDescent="0.25">
      <c r="A148" s="17"/>
      <c r="B148" s="17"/>
      <c r="C148" s="18"/>
      <c r="D148" s="17"/>
      <c r="E148" s="3"/>
      <c r="F148" s="17"/>
      <c r="G148" s="19"/>
      <c r="H148" s="17"/>
      <c r="I148" s="17"/>
      <c r="J148" s="17"/>
    </row>
    <row r="149" spans="1:10" ht="300" x14ac:dyDescent="0.25">
      <c r="A149" s="17"/>
      <c r="B149" s="17"/>
      <c r="C149" s="18"/>
      <c r="D149" s="17"/>
      <c r="E149" s="4" t="s">
        <v>131</v>
      </c>
      <c r="F149" s="17"/>
      <c r="G149" s="19"/>
      <c r="H149" s="17"/>
      <c r="I149" s="17"/>
      <c r="J149" s="17"/>
    </row>
    <row r="150" spans="1:10" x14ac:dyDescent="0.25">
      <c r="A150" s="17"/>
      <c r="B150" s="17"/>
      <c r="C150" s="18"/>
      <c r="D150" s="17"/>
      <c r="E150" s="3"/>
      <c r="F150" s="17"/>
      <c r="G150" s="19"/>
      <c r="H150" s="17"/>
      <c r="I150" s="17"/>
      <c r="J150" s="17"/>
    </row>
    <row r="151" spans="1:10" ht="90" x14ac:dyDescent="0.25">
      <c r="A151" s="17" t="s">
        <v>12</v>
      </c>
      <c r="B151" s="17" t="s">
        <v>27</v>
      </c>
      <c r="C151" s="18" t="s">
        <v>135</v>
      </c>
      <c r="D151" s="17" t="s">
        <v>15</v>
      </c>
      <c r="E151" s="3" t="s">
        <v>136</v>
      </c>
      <c r="F151" s="17" t="s">
        <v>115</v>
      </c>
      <c r="G151" s="17">
        <f>-1 / 18</f>
        <v>-5.5555555555555552E-2</v>
      </c>
      <c r="H151" s="17">
        <v>4</v>
      </c>
      <c r="I151" s="17"/>
      <c r="J151" s="17" t="s">
        <v>19</v>
      </c>
    </row>
    <row r="152" spans="1:10" x14ac:dyDescent="0.25">
      <c r="A152" s="17"/>
      <c r="B152" s="17"/>
      <c r="C152" s="18"/>
      <c r="D152" s="17"/>
      <c r="E152" s="3"/>
      <c r="F152" s="17"/>
      <c r="G152" s="17"/>
      <c r="H152" s="17"/>
      <c r="I152" s="17"/>
      <c r="J152" s="17"/>
    </row>
    <row r="153" spans="1:10" ht="270" x14ac:dyDescent="0.25">
      <c r="A153" s="17"/>
      <c r="B153" s="17"/>
      <c r="C153" s="18"/>
      <c r="D153" s="17"/>
      <c r="E153" s="4" t="s">
        <v>137</v>
      </c>
      <c r="F153" s="17"/>
      <c r="G153" s="17"/>
      <c r="H153" s="17"/>
      <c r="I153" s="17"/>
      <c r="J153" s="17"/>
    </row>
    <row r="154" spans="1:10" x14ac:dyDescent="0.25">
      <c r="A154" s="17"/>
      <c r="B154" s="17"/>
      <c r="C154" s="18"/>
      <c r="D154" s="17"/>
      <c r="E154" s="3"/>
      <c r="F154" s="17"/>
      <c r="G154" s="17"/>
      <c r="H154" s="17"/>
      <c r="I154" s="17"/>
      <c r="J154" s="17"/>
    </row>
    <row r="155" spans="1:10" ht="90" x14ac:dyDescent="0.25">
      <c r="A155" s="17" t="s">
        <v>12</v>
      </c>
      <c r="B155" s="17" t="s">
        <v>13</v>
      </c>
      <c r="C155" s="18" t="s">
        <v>138</v>
      </c>
      <c r="D155" s="17" t="s">
        <v>15</v>
      </c>
      <c r="E155" s="3" t="s">
        <v>139</v>
      </c>
      <c r="F155" s="17" t="s">
        <v>132</v>
      </c>
      <c r="G155" s="19">
        <v>42234</v>
      </c>
      <c r="H155" s="17">
        <v>4</v>
      </c>
      <c r="I155" s="17"/>
      <c r="J155" s="17" t="s">
        <v>19</v>
      </c>
    </row>
    <row r="156" spans="1:10" x14ac:dyDescent="0.25">
      <c r="A156" s="17"/>
      <c r="B156" s="17"/>
      <c r="C156" s="18"/>
      <c r="D156" s="17"/>
      <c r="E156" s="3"/>
      <c r="F156" s="17"/>
      <c r="G156" s="19"/>
      <c r="H156" s="17"/>
      <c r="I156" s="17"/>
      <c r="J156" s="17"/>
    </row>
    <row r="157" spans="1:10" ht="165" x14ac:dyDescent="0.25">
      <c r="A157" s="17"/>
      <c r="B157" s="17"/>
      <c r="C157" s="18"/>
      <c r="D157" s="17"/>
      <c r="E157" s="4" t="s">
        <v>140</v>
      </c>
      <c r="F157" s="17"/>
      <c r="G157" s="19"/>
      <c r="H157" s="17"/>
      <c r="I157" s="17"/>
      <c r="J157" s="17"/>
    </row>
    <row r="158" spans="1:10" x14ac:dyDescent="0.25">
      <c r="A158" s="17"/>
      <c r="B158" s="17"/>
      <c r="C158" s="18"/>
      <c r="D158" s="17"/>
      <c r="E158" s="3"/>
      <c r="F158" s="17"/>
      <c r="G158" s="19"/>
      <c r="H158" s="17"/>
      <c r="I158" s="17"/>
      <c r="J158" s="17"/>
    </row>
    <row r="159" spans="1:10" ht="90" x14ac:dyDescent="0.25">
      <c r="A159" s="17" t="s">
        <v>12</v>
      </c>
      <c r="B159" s="17" t="s">
        <v>13</v>
      </c>
      <c r="C159" s="18" t="s">
        <v>141</v>
      </c>
      <c r="D159" s="17" t="s">
        <v>15</v>
      </c>
      <c r="E159" s="3" t="s">
        <v>142</v>
      </c>
      <c r="F159" s="17" t="s">
        <v>88</v>
      </c>
      <c r="G159" s="19">
        <v>42328</v>
      </c>
      <c r="H159" s="17">
        <v>2</v>
      </c>
      <c r="I159" s="17"/>
      <c r="J159" s="17" t="s">
        <v>19</v>
      </c>
    </row>
    <row r="160" spans="1:10" x14ac:dyDescent="0.25">
      <c r="A160" s="17"/>
      <c r="B160" s="17"/>
      <c r="C160" s="18"/>
      <c r="D160" s="17"/>
      <c r="E160" s="3"/>
      <c r="F160" s="17"/>
      <c r="G160" s="19"/>
      <c r="H160" s="17"/>
      <c r="I160" s="17"/>
      <c r="J160" s="17"/>
    </row>
    <row r="161" spans="1:10" ht="330" x14ac:dyDescent="0.25">
      <c r="A161" s="17"/>
      <c r="B161" s="17"/>
      <c r="C161" s="18"/>
      <c r="D161" s="17"/>
      <c r="E161" s="4" t="s">
        <v>143</v>
      </c>
      <c r="F161" s="17"/>
      <c r="G161" s="19"/>
      <c r="H161" s="17"/>
      <c r="I161" s="17"/>
      <c r="J161" s="17"/>
    </row>
    <row r="162" spans="1:10" x14ac:dyDescent="0.25">
      <c r="A162" s="17"/>
      <c r="B162" s="17"/>
      <c r="C162" s="18"/>
      <c r="D162" s="17"/>
      <c r="E162" s="3"/>
      <c r="F162" s="17"/>
      <c r="G162" s="19"/>
      <c r="H162" s="17"/>
      <c r="I162" s="17"/>
      <c r="J162" s="17"/>
    </row>
    <row r="163" spans="1:10" ht="90" x14ac:dyDescent="0.25">
      <c r="A163" s="17" t="s">
        <v>12</v>
      </c>
      <c r="B163" s="17" t="s">
        <v>13</v>
      </c>
      <c r="C163" s="18" t="s">
        <v>144</v>
      </c>
      <c r="D163" s="17" t="s">
        <v>15</v>
      </c>
      <c r="E163" s="3" t="s">
        <v>145</v>
      </c>
      <c r="F163" s="17" t="s">
        <v>115</v>
      </c>
      <c r="G163" s="19">
        <v>42292</v>
      </c>
      <c r="H163" s="17">
        <v>4</v>
      </c>
      <c r="I163" s="17"/>
      <c r="J163" s="17" t="s">
        <v>19</v>
      </c>
    </row>
    <row r="164" spans="1:10" x14ac:dyDescent="0.25">
      <c r="A164" s="17"/>
      <c r="B164" s="17"/>
      <c r="C164" s="18"/>
      <c r="D164" s="17"/>
      <c r="E164" s="3"/>
      <c r="F164" s="17"/>
      <c r="G164" s="19"/>
      <c r="H164" s="17"/>
      <c r="I164" s="17"/>
      <c r="J164" s="17"/>
    </row>
    <row r="165" spans="1:10" ht="270" x14ac:dyDescent="0.25">
      <c r="A165" s="17"/>
      <c r="B165" s="17"/>
      <c r="C165" s="18"/>
      <c r="D165" s="17"/>
      <c r="E165" s="4" t="s">
        <v>146</v>
      </c>
      <c r="F165" s="17"/>
      <c r="G165" s="19"/>
      <c r="H165" s="17"/>
      <c r="I165" s="17"/>
      <c r="J165" s="17"/>
    </row>
    <row r="166" spans="1:10" x14ac:dyDescent="0.25">
      <c r="A166" s="17"/>
      <c r="B166" s="17"/>
      <c r="C166" s="18"/>
      <c r="D166" s="17"/>
      <c r="E166" s="3"/>
      <c r="F166" s="17"/>
      <c r="G166" s="19"/>
      <c r="H166" s="17"/>
      <c r="I166" s="17"/>
      <c r="J166" s="17"/>
    </row>
    <row r="167" spans="1:10" ht="90" x14ac:dyDescent="0.25">
      <c r="A167" s="17" t="s">
        <v>12</v>
      </c>
      <c r="B167" s="17" t="s">
        <v>13</v>
      </c>
      <c r="C167" s="18" t="s">
        <v>147</v>
      </c>
      <c r="D167" s="17" t="s">
        <v>15</v>
      </c>
      <c r="E167" s="3" t="s">
        <v>148</v>
      </c>
      <c r="F167" s="17" t="s">
        <v>119</v>
      </c>
      <c r="G167" s="19">
        <v>42292</v>
      </c>
      <c r="H167" s="17">
        <v>4</v>
      </c>
      <c r="I167" s="17"/>
      <c r="J167" s="17" t="s">
        <v>19</v>
      </c>
    </row>
    <row r="168" spans="1:10" x14ac:dyDescent="0.25">
      <c r="A168" s="17"/>
      <c r="B168" s="17"/>
      <c r="C168" s="18"/>
      <c r="D168" s="17"/>
      <c r="E168" s="3"/>
      <c r="F168" s="17"/>
      <c r="G168" s="19"/>
      <c r="H168" s="17"/>
      <c r="I168" s="17"/>
      <c r="J168" s="17"/>
    </row>
    <row r="169" spans="1:10" ht="270" x14ac:dyDescent="0.25">
      <c r="A169" s="17"/>
      <c r="B169" s="17"/>
      <c r="C169" s="18"/>
      <c r="D169" s="17"/>
      <c r="E169" s="4" t="s">
        <v>149</v>
      </c>
      <c r="F169" s="17"/>
      <c r="G169" s="19"/>
      <c r="H169" s="17"/>
      <c r="I169" s="17"/>
      <c r="J169" s="17"/>
    </row>
    <row r="170" spans="1:10" x14ac:dyDescent="0.25">
      <c r="A170" s="17"/>
      <c r="B170" s="17"/>
      <c r="C170" s="18"/>
      <c r="D170" s="17"/>
      <c r="E170" s="3"/>
      <c r="F170" s="17"/>
      <c r="G170" s="19"/>
      <c r="H170" s="17"/>
      <c r="I170" s="17"/>
      <c r="J170" s="17"/>
    </row>
    <row r="171" spans="1:10" ht="90" x14ac:dyDescent="0.25">
      <c r="A171" s="17" t="s">
        <v>12</v>
      </c>
      <c r="B171" s="17" t="s">
        <v>13</v>
      </c>
      <c r="C171" s="18" t="s">
        <v>150</v>
      </c>
      <c r="D171" s="17" t="s">
        <v>15</v>
      </c>
      <c r="E171" s="3" t="s">
        <v>151</v>
      </c>
      <c r="F171" s="17" t="s">
        <v>153</v>
      </c>
    </row>
    <row r="172" spans="1:10" x14ac:dyDescent="0.25">
      <c r="A172" s="17"/>
      <c r="B172" s="17"/>
      <c r="C172" s="18"/>
      <c r="D172" s="17"/>
      <c r="E172" s="3"/>
      <c r="F172" s="17"/>
    </row>
    <row r="173" spans="1:10" ht="270" x14ac:dyDescent="0.25">
      <c r="A173" s="17"/>
      <c r="B173" s="17"/>
      <c r="C173" s="18"/>
      <c r="D173" s="17"/>
      <c r="E173" s="4" t="s">
        <v>152</v>
      </c>
      <c r="F173" s="17"/>
    </row>
    <row r="174" spans="1:10" x14ac:dyDescent="0.25">
      <c r="A174" s="17"/>
      <c r="B174" s="17"/>
      <c r="C174" s="18"/>
      <c r="D174" s="17"/>
      <c r="E174" s="3"/>
      <c r="F174" s="17"/>
    </row>
    <row r="176" spans="1:10" x14ac:dyDescent="0.25">
      <c r="A176" t="s">
        <v>0</v>
      </c>
    </row>
    <row r="177" spans="1:15" ht="30" x14ac:dyDescent="0.25">
      <c r="A177" s="1" t="s">
        <v>154</v>
      </c>
    </row>
    <row r="179" spans="1:15" ht="45" x14ac:dyDescent="0.25">
      <c r="A179" s="2" t="s">
        <v>2</v>
      </c>
      <c r="B179" s="2" t="s">
        <v>3</v>
      </c>
      <c r="C179" s="2" t="s">
        <v>4</v>
      </c>
      <c r="D179" s="2" t="s">
        <v>5</v>
      </c>
      <c r="E179" s="2" t="s">
        <v>6</v>
      </c>
      <c r="F179" s="2" t="s">
        <v>7</v>
      </c>
      <c r="G179" s="2" t="s">
        <v>8</v>
      </c>
      <c r="H179" s="2" t="s">
        <v>9</v>
      </c>
      <c r="I179" s="2" t="s">
        <v>10</v>
      </c>
      <c r="J179" s="2" t="s">
        <v>11</v>
      </c>
    </row>
    <row r="180" spans="1:15" ht="90" x14ac:dyDescent="0.25">
      <c r="A180" s="17" t="s">
        <v>12</v>
      </c>
      <c r="B180" s="17" t="s">
        <v>13</v>
      </c>
      <c r="C180" s="18" t="s">
        <v>155</v>
      </c>
      <c r="D180" s="17" t="s">
        <v>15</v>
      </c>
      <c r="E180" s="3" t="s">
        <v>156</v>
      </c>
      <c r="F180" s="17" t="s">
        <v>126</v>
      </c>
      <c r="G180" s="19">
        <v>42165</v>
      </c>
      <c r="H180" s="17">
        <v>4</v>
      </c>
      <c r="I180" s="17"/>
      <c r="J180" s="17" t="s">
        <v>19</v>
      </c>
    </row>
    <row r="181" spans="1:15" x14ac:dyDescent="0.25">
      <c r="A181" s="17"/>
      <c r="B181" s="17"/>
      <c r="C181" s="18"/>
      <c r="D181" s="17"/>
      <c r="E181" s="3"/>
      <c r="F181" s="17"/>
      <c r="G181" s="19"/>
      <c r="H181" s="17"/>
      <c r="I181" s="17"/>
      <c r="J181" s="17"/>
    </row>
    <row r="182" spans="1:15" ht="225" x14ac:dyDescent="0.25">
      <c r="A182" s="17"/>
      <c r="B182" s="17"/>
      <c r="C182" s="18"/>
      <c r="D182" s="17"/>
      <c r="E182" s="4" t="s">
        <v>157</v>
      </c>
      <c r="F182" s="17"/>
      <c r="G182" s="19"/>
      <c r="H182" s="17"/>
      <c r="I182" s="17"/>
      <c r="J182" s="17"/>
    </row>
    <row r="183" spans="1:15" x14ac:dyDescent="0.25">
      <c r="A183" s="17"/>
      <c r="B183" s="17"/>
      <c r="C183" s="18"/>
      <c r="D183" s="17"/>
      <c r="E183" s="3"/>
      <c r="F183" s="17"/>
      <c r="G183" s="19"/>
      <c r="H183" s="17"/>
      <c r="I183" s="17"/>
      <c r="J183" s="17"/>
    </row>
    <row r="184" spans="1:15" ht="90" x14ac:dyDescent="0.25">
      <c r="A184" s="17" t="s">
        <v>12</v>
      </c>
      <c r="B184" s="17" t="s">
        <v>13</v>
      </c>
      <c r="C184" s="18" t="s">
        <v>158</v>
      </c>
      <c r="D184" s="17" t="s">
        <v>15</v>
      </c>
      <c r="E184" s="3" t="s">
        <v>159</v>
      </c>
      <c r="F184" s="17" t="s">
        <v>161</v>
      </c>
      <c r="G184" s="19">
        <v>42112</v>
      </c>
      <c r="H184" s="17">
        <v>4</v>
      </c>
      <c r="I184" s="17"/>
      <c r="J184" s="17" t="s">
        <v>19</v>
      </c>
    </row>
    <row r="185" spans="1:15" x14ac:dyDescent="0.25">
      <c r="A185" s="17"/>
      <c r="B185" s="17"/>
      <c r="C185" s="18"/>
      <c r="D185" s="17"/>
      <c r="E185" s="3"/>
      <c r="F185" s="17"/>
      <c r="G185" s="19"/>
      <c r="H185" s="17"/>
      <c r="I185" s="17"/>
      <c r="J185" s="17"/>
    </row>
    <row r="186" spans="1:15" ht="225" x14ac:dyDescent="0.25">
      <c r="A186" s="17"/>
      <c r="B186" s="17"/>
      <c r="C186" s="18"/>
      <c r="D186" s="17"/>
      <c r="E186" s="4" t="s">
        <v>160</v>
      </c>
      <c r="F186" s="17"/>
      <c r="G186" s="19"/>
      <c r="H186" s="17"/>
      <c r="I186" s="17"/>
      <c r="J186" s="17"/>
    </row>
    <row r="187" spans="1:15" x14ac:dyDescent="0.25">
      <c r="A187" s="17"/>
      <c r="B187" s="17"/>
      <c r="C187" s="18"/>
      <c r="D187" s="17"/>
      <c r="E187" s="3"/>
      <c r="F187" s="17"/>
      <c r="G187" s="19"/>
      <c r="H187" s="17"/>
      <c r="I187" s="17"/>
      <c r="J187" s="17"/>
    </row>
    <row r="188" spans="1:15" ht="90" x14ac:dyDescent="0.25">
      <c r="A188" s="17" t="s">
        <v>12</v>
      </c>
      <c r="B188" s="17" t="s">
        <v>13</v>
      </c>
      <c r="C188" s="18" t="s">
        <v>162</v>
      </c>
      <c r="D188" s="17" t="s">
        <v>15</v>
      </c>
      <c r="E188" s="3" t="s">
        <v>163</v>
      </c>
      <c r="F188" s="17" t="s">
        <v>132</v>
      </c>
      <c r="G188" s="19">
        <v>42203</v>
      </c>
      <c r="H188" s="17">
        <v>4</v>
      </c>
      <c r="I188" s="17"/>
      <c r="J188" s="17" t="s">
        <v>19</v>
      </c>
    </row>
    <row r="189" spans="1:15" x14ac:dyDescent="0.25">
      <c r="A189" s="17"/>
      <c r="B189" s="17"/>
      <c r="C189" s="18"/>
      <c r="D189" s="17"/>
      <c r="E189" s="3"/>
      <c r="F189" s="17"/>
      <c r="G189" s="19"/>
      <c r="H189" s="17"/>
      <c r="I189" s="17"/>
      <c r="J189" s="17"/>
    </row>
    <row r="190" spans="1:15" ht="225" x14ac:dyDescent="0.25">
      <c r="A190" s="17"/>
      <c r="B190" s="17"/>
      <c r="C190" s="18"/>
      <c r="D190" s="17"/>
      <c r="E190" s="4" t="s">
        <v>160</v>
      </c>
      <c r="F190" s="17"/>
      <c r="G190" s="19"/>
      <c r="H190" s="17"/>
      <c r="I190" s="17"/>
      <c r="J190" s="17"/>
    </row>
    <row r="191" spans="1:15" x14ac:dyDescent="0.25">
      <c r="A191" s="17"/>
      <c r="B191" s="17"/>
      <c r="C191" s="18"/>
      <c r="D191" s="17"/>
      <c r="E191" s="3"/>
      <c r="F191" s="17"/>
      <c r="G191" s="19"/>
      <c r="H191" s="17"/>
      <c r="I191" s="17"/>
      <c r="J191" s="17"/>
    </row>
    <row r="192" spans="1:15" ht="90" x14ac:dyDescent="0.25">
      <c r="A192" s="17" t="s">
        <v>12</v>
      </c>
      <c r="B192" s="17" t="s">
        <v>13</v>
      </c>
      <c r="C192" s="18" t="s">
        <v>164</v>
      </c>
      <c r="D192" s="17" t="s">
        <v>15</v>
      </c>
      <c r="E192" s="3" t="s">
        <v>165</v>
      </c>
      <c r="F192" s="17" t="s">
        <v>167</v>
      </c>
      <c r="G192" s="19">
        <v>42142</v>
      </c>
      <c r="H192" s="17">
        <v>4</v>
      </c>
      <c r="I192" s="17"/>
      <c r="J192" s="17" t="s">
        <v>19</v>
      </c>
      <c r="L192">
        <v>43</v>
      </c>
      <c r="M192">
        <v>2</v>
      </c>
      <c r="N192">
        <v>2</v>
      </c>
      <c r="O192">
        <v>40</v>
      </c>
    </row>
    <row r="193" spans="1:10" x14ac:dyDescent="0.25">
      <c r="A193" s="17"/>
      <c r="B193" s="17"/>
      <c r="C193" s="18"/>
      <c r="D193" s="17"/>
      <c r="E193" s="3"/>
      <c r="F193" s="17"/>
      <c r="G193" s="19"/>
      <c r="H193" s="17"/>
      <c r="I193" s="17"/>
      <c r="J193" s="17"/>
    </row>
    <row r="194" spans="1:10" ht="285" x14ac:dyDescent="0.25">
      <c r="A194" s="17"/>
      <c r="B194" s="17"/>
      <c r="C194" s="18"/>
      <c r="D194" s="17"/>
      <c r="E194" s="4" t="s">
        <v>166</v>
      </c>
      <c r="F194" s="17"/>
      <c r="G194" s="19"/>
      <c r="H194" s="17"/>
      <c r="I194" s="17"/>
      <c r="J194" s="17"/>
    </row>
    <row r="195" spans="1:10" x14ac:dyDescent="0.25">
      <c r="A195" s="17"/>
      <c r="B195" s="17"/>
      <c r="C195" s="18"/>
      <c r="D195" s="17"/>
      <c r="E195" s="3"/>
      <c r="F195" s="17"/>
      <c r="G195" s="19"/>
      <c r="H195" s="17"/>
      <c r="I195" s="17"/>
      <c r="J195" s="17"/>
    </row>
    <row r="196" spans="1:10" ht="90" x14ac:dyDescent="0.25">
      <c r="A196" s="17" t="s">
        <v>12</v>
      </c>
      <c r="B196" s="17" t="s">
        <v>13</v>
      </c>
      <c r="C196" s="18" t="s">
        <v>168</v>
      </c>
      <c r="D196" s="17" t="s">
        <v>15</v>
      </c>
      <c r="E196" s="3" t="s">
        <v>169</v>
      </c>
      <c r="F196" s="17" t="s">
        <v>92</v>
      </c>
      <c r="G196" s="19">
        <v>42173</v>
      </c>
      <c r="H196" s="17">
        <v>4</v>
      </c>
      <c r="I196" s="17"/>
      <c r="J196" s="17" t="s">
        <v>19</v>
      </c>
    </row>
    <row r="197" spans="1:10" x14ac:dyDescent="0.25">
      <c r="A197" s="17"/>
      <c r="B197" s="17"/>
      <c r="C197" s="18"/>
      <c r="D197" s="17"/>
      <c r="E197" s="3"/>
      <c r="F197" s="17"/>
      <c r="G197" s="19"/>
      <c r="H197" s="17"/>
      <c r="I197" s="17"/>
      <c r="J197" s="17"/>
    </row>
    <row r="198" spans="1:10" ht="195" x14ac:dyDescent="0.25">
      <c r="A198" s="17"/>
      <c r="B198" s="17"/>
      <c r="C198" s="18"/>
      <c r="D198" s="17"/>
      <c r="E198" s="4" t="s">
        <v>170</v>
      </c>
      <c r="F198" s="17"/>
      <c r="G198" s="19"/>
      <c r="H198" s="17"/>
      <c r="I198" s="17"/>
      <c r="J198" s="17"/>
    </row>
    <row r="199" spans="1:10" x14ac:dyDescent="0.25">
      <c r="A199" s="17"/>
      <c r="B199" s="17"/>
      <c r="C199" s="18"/>
      <c r="D199" s="17"/>
      <c r="E199" s="3"/>
      <c r="F199" s="17"/>
      <c r="G199" s="19"/>
      <c r="H199" s="17"/>
      <c r="I199" s="17"/>
      <c r="J199" s="17"/>
    </row>
    <row r="200" spans="1:10" ht="90" x14ac:dyDescent="0.25">
      <c r="A200" s="17" t="s">
        <v>12</v>
      </c>
      <c r="B200" s="17" t="s">
        <v>13</v>
      </c>
      <c r="C200" s="18" t="s">
        <v>171</v>
      </c>
      <c r="D200" s="17" t="s">
        <v>15</v>
      </c>
      <c r="E200" s="3" t="s">
        <v>172</v>
      </c>
      <c r="F200" s="17" t="s">
        <v>174</v>
      </c>
      <c r="G200" s="19">
        <v>42203</v>
      </c>
      <c r="H200" s="17">
        <v>4</v>
      </c>
      <c r="I200" s="17"/>
      <c r="J200" s="17" t="s">
        <v>19</v>
      </c>
    </row>
    <row r="201" spans="1:10" x14ac:dyDescent="0.25">
      <c r="A201" s="17"/>
      <c r="B201" s="17"/>
      <c r="C201" s="18"/>
      <c r="D201" s="17"/>
      <c r="E201" s="3"/>
      <c r="F201" s="17"/>
      <c r="G201" s="19"/>
      <c r="H201" s="17"/>
      <c r="I201" s="17"/>
      <c r="J201" s="17"/>
    </row>
    <row r="202" spans="1:10" ht="315" x14ac:dyDescent="0.25">
      <c r="A202" s="17"/>
      <c r="B202" s="17"/>
      <c r="C202" s="18"/>
      <c r="D202" s="17"/>
      <c r="E202" s="4" t="s">
        <v>173</v>
      </c>
      <c r="F202" s="17"/>
      <c r="G202" s="19"/>
      <c r="H202" s="17"/>
      <c r="I202" s="17"/>
      <c r="J202" s="17"/>
    </row>
    <row r="203" spans="1:10" x14ac:dyDescent="0.25">
      <c r="A203" s="17"/>
      <c r="B203" s="17"/>
      <c r="C203" s="18"/>
      <c r="D203" s="17"/>
      <c r="E203" s="3"/>
      <c r="F203" s="17"/>
      <c r="G203" s="19"/>
      <c r="H203" s="17"/>
      <c r="I203" s="17"/>
      <c r="J203" s="17"/>
    </row>
    <row r="204" spans="1:10" ht="90" x14ac:dyDescent="0.25">
      <c r="A204" s="17" t="s">
        <v>12</v>
      </c>
      <c r="B204" s="17" t="s">
        <v>13</v>
      </c>
      <c r="C204" s="18" t="s">
        <v>175</v>
      </c>
      <c r="D204" s="17" t="s">
        <v>15</v>
      </c>
      <c r="E204" s="3" t="s">
        <v>176</v>
      </c>
      <c r="F204" s="17" t="s">
        <v>174</v>
      </c>
      <c r="G204" s="19">
        <v>42234</v>
      </c>
      <c r="H204" s="17">
        <v>4</v>
      </c>
      <c r="I204" s="17"/>
      <c r="J204" s="17" t="s">
        <v>19</v>
      </c>
    </row>
    <row r="205" spans="1:10" x14ac:dyDescent="0.25">
      <c r="A205" s="17"/>
      <c r="B205" s="17"/>
      <c r="C205" s="18"/>
      <c r="D205" s="17"/>
      <c r="E205" s="3"/>
      <c r="F205" s="17"/>
      <c r="G205" s="19"/>
      <c r="H205" s="17"/>
      <c r="I205" s="17"/>
      <c r="J205" s="17"/>
    </row>
    <row r="206" spans="1:10" ht="315" x14ac:dyDescent="0.25">
      <c r="A206" s="17"/>
      <c r="B206" s="17"/>
      <c r="C206" s="18"/>
      <c r="D206" s="17"/>
      <c r="E206" s="4" t="s">
        <v>173</v>
      </c>
      <c r="F206" s="17"/>
      <c r="G206" s="19"/>
      <c r="H206" s="17"/>
      <c r="I206" s="17"/>
      <c r="J206" s="17"/>
    </row>
    <row r="207" spans="1:10" x14ac:dyDescent="0.25">
      <c r="A207" s="17"/>
      <c r="B207" s="17"/>
      <c r="C207" s="18"/>
      <c r="D207" s="17"/>
      <c r="E207" s="3"/>
      <c r="F207" s="17"/>
      <c r="G207" s="19"/>
      <c r="H207" s="17"/>
      <c r="I207" s="17"/>
      <c r="J207" s="17"/>
    </row>
    <row r="208" spans="1:10" ht="90" x14ac:dyDescent="0.25">
      <c r="A208" s="17" t="s">
        <v>12</v>
      </c>
      <c r="B208" s="17" t="s">
        <v>13</v>
      </c>
      <c r="C208" s="18" t="s">
        <v>177</v>
      </c>
      <c r="D208" s="17" t="s">
        <v>15</v>
      </c>
      <c r="E208" s="3" t="s">
        <v>145</v>
      </c>
      <c r="F208" s="17" t="s">
        <v>115</v>
      </c>
      <c r="G208" s="19">
        <v>42009</v>
      </c>
      <c r="H208" s="17">
        <v>4</v>
      </c>
      <c r="I208" s="17"/>
      <c r="J208" s="17" t="s">
        <v>19</v>
      </c>
    </row>
    <row r="209" spans="1:15" x14ac:dyDescent="0.25">
      <c r="A209" s="17"/>
      <c r="B209" s="17"/>
      <c r="C209" s="18"/>
      <c r="D209" s="17"/>
      <c r="E209" s="3"/>
      <c r="F209" s="17"/>
      <c r="G209" s="19"/>
      <c r="H209" s="17"/>
      <c r="I209" s="17"/>
      <c r="J209" s="17"/>
    </row>
    <row r="210" spans="1:15" ht="240" x14ac:dyDescent="0.25">
      <c r="A210" s="17"/>
      <c r="B210" s="17"/>
      <c r="C210" s="18"/>
      <c r="D210" s="17"/>
      <c r="E210" s="4" t="s">
        <v>178</v>
      </c>
      <c r="F210" s="17"/>
      <c r="G210" s="19"/>
      <c r="H210" s="17"/>
      <c r="I210" s="17"/>
      <c r="J210" s="17"/>
    </row>
    <row r="211" spans="1:15" x14ac:dyDescent="0.25">
      <c r="A211" s="17"/>
      <c r="B211" s="17"/>
      <c r="C211" s="18"/>
      <c r="D211" s="17"/>
      <c r="E211" s="3"/>
      <c r="F211" s="17"/>
      <c r="G211" s="19"/>
      <c r="H211" s="17"/>
      <c r="I211" s="17"/>
      <c r="J211" s="17"/>
    </row>
    <row r="212" spans="1:15" ht="90" x14ac:dyDescent="0.25">
      <c r="A212" s="17" t="s">
        <v>12</v>
      </c>
      <c r="B212" s="17" t="s">
        <v>13</v>
      </c>
      <c r="C212" s="18" t="s">
        <v>179</v>
      </c>
      <c r="D212" s="17" t="s">
        <v>15</v>
      </c>
      <c r="E212" s="3" t="s">
        <v>156</v>
      </c>
      <c r="F212" s="17" t="s">
        <v>126</v>
      </c>
      <c r="G212" s="19">
        <v>42040</v>
      </c>
      <c r="H212" s="17">
        <v>4</v>
      </c>
      <c r="I212" s="17"/>
      <c r="J212" s="17" t="s">
        <v>19</v>
      </c>
    </row>
    <row r="213" spans="1:15" x14ac:dyDescent="0.25">
      <c r="A213" s="17"/>
      <c r="B213" s="17"/>
      <c r="C213" s="18"/>
      <c r="D213" s="17"/>
      <c r="E213" s="3"/>
      <c r="F213" s="17"/>
      <c r="G213" s="19"/>
      <c r="H213" s="17"/>
      <c r="I213" s="17"/>
      <c r="J213" s="17"/>
    </row>
    <row r="214" spans="1:15" ht="300" x14ac:dyDescent="0.25">
      <c r="A214" s="17"/>
      <c r="B214" s="17"/>
      <c r="C214" s="18"/>
      <c r="D214" s="17"/>
      <c r="E214" s="4" t="s">
        <v>180</v>
      </c>
      <c r="F214" s="17"/>
      <c r="G214" s="19"/>
      <c r="H214" s="17"/>
      <c r="I214" s="17"/>
      <c r="J214" s="17"/>
    </row>
    <row r="215" spans="1:15" x14ac:dyDescent="0.25">
      <c r="A215" s="17"/>
      <c r="B215" s="17"/>
      <c r="C215" s="18"/>
      <c r="D215" s="17"/>
      <c r="E215" s="3"/>
      <c r="F215" s="17"/>
      <c r="G215" s="19"/>
      <c r="H215" s="17"/>
      <c r="I215" s="17"/>
      <c r="J215" s="17"/>
    </row>
    <row r="216" spans="1:15" ht="90" x14ac:dyDescent="0.25">
      <c r="A216" s="17" t="s">
        <v>12</v>
      </c>
      <c r="B216" s="17" t="s">
        <v>13</v>
      </c>
      <c r="C216" s="18" t="s">
        <v>181</v>
      </c>
      <c r="D216" s="17" t="s">
        <v>15</v>
      </c>
      <c r="E216" s="3" t="s">
        <v>182</v>
      </c>
      <c r="F216" s="17" t="s">
        <v>161</v>
      </c>
      <c r="G216" s="19">
        <v>42265</v>
      </c>
      <c r="H216" s="17">
        <v>4</v>
      </c>
      <c r="I216" s="17"/>
      <c r="J216" s="17" t="s">
        <v>19</v>
      </c>
    </row>
    <row r="217" spans="1:15" x14ac:dyDescent="0.25">
      <c r="A217" s="17"/>
      <c r="B217" s="17"/>
      <c r="C217" s="18"/>
      <c r="D217" s="17"/>
      <c r="E217" s="3"/>
      <c r="F217" s="17"/>
      <c r="G217" s="19"/>
      <c r="H217" s="17"/>
      <c r="I217" s="17"/>
      <c r="J217" s="17"/>
    </row>
    <row r="218" spans="1:15" ht="315" x14ac:dyDescent="0.25">
      <c r="A218" s="17"/>
      <c r="B218" s="17"/>
      <c r="C218" s="18"/>
      <c r="D218" s="17"/>
      <c r="E218" s="4" t="s">
        <v>183</v>
      </c>
      <c r="F218" s="17"/>
      <c r="G218" s="19"/>
      <c r="H218" s="17"/>
      <c r="I218" s="17"/>
      <c r="J218" s="17"/>
    </row>
    <row r="219" spans="1:15" x14ac:dyDescent="0.25">
      <c r="A219" s="17"/>
      <c r="B219" s="17"/>
      <c r="C219" s="18"/>
      <c r="D219" s="17"/>
      <c r="E219" s="3"/>
      <c r="F219" s="17"/>
      <c r="G219" s="19"/>
      <c r="H219" s="17"/>
      <c r="I219" s="17"/>
      <c r="J219" s="17"/>
    </row>
    <row r="220" spans="1:15" ht="90" x14ac:dyDescent="0.25">
      <c r="A220" s="17" t="s">
        <v>12</v>
      </c>
      <c r="B220" s="17" t="s">
        <v>13</v>
      </c>
      <c r="C220" s="18" t="s">
        <v>184</v>
      </c>
      <c r="D220" s="17" t="s">
        <v>15</v>
      </c>
      <c r="E220" s="3" t="s">
        <v>185</v>
      </c>
      <c r="F220" s="17" t="s">
        <v>161</v>
      </c>
      <c r="G220" s="19">
        <v>42234</v>
      </c>
      <c r="H220" s="17">
        <v>4</v>
      </c>
      <c r="I220" s="17"/>
      <c r="J220" s="17" t="s">
        <v>19</v>
      </c>
    </row>
    <row r="221" spans="1:15" x14ac:dyDescent="0.25">
      <c r="A221" s="17"/>
      <c r="B221" s="17"/>
      <c r="C221" s="18"/>
      <c r="D221" s="17"/>
      <c r="E221" s="3"/>
      <c r="F221" s="17"/>
      <c r="G221" s="19"/>
      <c r="H221" s="17"/>
      <c r="I221" s="17"/>
      <c r="J221" s="17"/>
    </row>
    <row r="222" spans="1:15" ht="210" x14ac:dyDescent="0.25">
      <c r="A222" s="17"/>
      <c r="B222" s="17"/>
      <c r="C222" s="18"/>
      <c r="D222" s="17"/>
      <c r="E222" s="4" t="s">
        <v>186</v>
      </c>
      <c r="F222" s="17"/>
      <c r="G222" s="19"/>
      <c r="H222" s="17"/>
      <c r="I222" s="17"/>
      <c r="J222" s="17"/>
      <c r="N222">
        <v>0</v>
      </c>
      <c r="O222">
        <v>7</v>
      </c>
    </row>
    <row r="223" spans="1:15" x14ac:dyDescent="0.25">
      <c r="A223" s="17"/>
      <c r="B223" s="17"/>
      <c r="C223" s="18"/>
      <c r="D223" s="17"/>
      <c r="E223" s="3"/>
      <c r="F223" s="17"/>
      <c r="G223" s="19"/>
      <c r="H223" s="17"/>
      <c r="I223" s="17"/>
      <c r="J223" s="17"/>
    </row>
    <row r="224" spans="1:15" x14ac:dyDescent="0.25">
      <c r="A224" s="13"/>
      <c r="B224" s="13"/>
      <c r="C224" s="14"/>
      <c r="D224" s="13"/>
      <c r="E224" s="3"/>
      <c r="F224" s="13"/>
      <c r="G224" s="13"/>
      <c r="H224" s="13"/>
      <c r="I224" s="13"/>
      <c r="J224" s="13"/>
    </row>
    <row r="226" spans="1:10" ht="45" x14ac:dyDescent="0.25">
      <c r="A226" s="2" t="s">
        <v>2</v>
      </c>
      <c r="B226" s="2" t="s">
        <v>3</v>
      </c>
      <c r="C226" s="2" t="s">
        <v>4</v>
      </c>
      <c r="D226" s="2" t="s">
        <v>5</v>
      </c>
      <c r="E226" s="2" t="s">
        <v>6</v>
      </c>
      <c r="F226" s="2" t="s">
        <v>7</v>
      </c>
      <c r="G226" s="2" t="s">
        <v>8</v>
      </c>
      <c r="H226" s="2" t="s">
        <v>9</v>
      </c>
      <c r="I226" s="2" t="s">
        <v>10</v>
      </c>
      <c r="J226" s="2" t="s">
        <v>11</v>
      </c>
    </row>
    <row r="227" spans="1:10" ht="90" x14ac:dyDescent="0.25">
      <c r="A227" s="17" t="s">
        <v>12</v>
      </c>
      <c r="B227" s="17" t="s">
        <v>13</v>
      </c>
      <c r="C227" s="18" t="s">
        <v>187</v>
      </c>
      <c r="D227" s="17" t="s">
        <v>15</v>
      </c>
      <c r="E227" s="3" t="s">
        <v>188</v>
      </c>
      <c r="F227" s="17" t="s">
        <v>190</v>
      </c>
      <c r="G227" s="19">
        <v>42297</v>
      </c>
      <c r="H227" s="17">
        <v>4</v>
      </c>
      <c r="I227" s="17"/>
      <c r="J227" s="17" t="s">
        <v>19</v>
      </c>
    </row>
    <row r="228" spans="1:10" x14ac:dyDescent="0.25">
      <c r="A228" s="17"/>
      <c r="B228" s="17"/>
      <c r="C228" s="18"/>
      <c r="D228" s="17"/>
      <c r="E228" s="3"/>
      <c r="F228" s="17"/>
      <c r="G228" s="19"/>
      <c r="H228" s="17"/>
      <c r="I228" s="17"/>
      <c r="J228" s="17"/>
    </row>
    <row r="229" spans="1:10" ht="270" x14ac:dyDescent="0.25">
      <c r="A229" s="17"/>
      <c r="B229" s="17"/>
      <c r="C229" s="18"/>
      <c r="D229" s="17"/>
      <c r="E229" s="4" t="s">
        <v>189</v>
      </c>
      <c r="F229" s="17"/>
      <c r="G229" s="19"/>
      <c r="H229" s="17"/>
      <c r="I229" s="17"/>
      <c r="J229" s="17"/>
    </row>
    <row r="230" spans="1:10" x14ac:dyDescent="0.25">
      <c r="A230" s="17"/>
      <c r="B230" s="17"/>
      <c r="C230" s="18"/>
      <c r="D230" s="17"/>
      <c r="E230" s="3"/>
      <c r="F230" s="17"/>
      <c r="G230" s="19"/>
      <c r="H230" s="17"/>
      <c r="I230" s="17"/>
      <c r="J230" s="17"/>
    </row>
    <row r="231" spans="1:10" ht="90" x14ac:dyDescent="0.25">
      <c r="A231" s="17" t="s">
        <v>12</v>
      </c>
      <c r="B231" s="17" t="s">
        <v>13</v>
      </c>
      <c r="C231" s="18" t="s">
        <v>191</v>
      </c>
      <c r="D231" s="17" t="s">
        <v>15</v>
      </c>
      <c r="E231" s="3" t="s">
        <v>192</v>
      </c>
      <c r="F231" s="17" t="s">
        <v>190</v>
      </c>
      <c r="G231" s="19">
        <v>42328</v>
      </c>
      <c r="H231" s="17">
        <v>4</v>
      </c>
      <c r="I231" s="17"/>
      <c r="J231" s="17" t="s">
        <v>19</v>
      </c>
    </row>
    <row r="232" spans="1:10" x14ac:dyDescent="0.25">
      <c r="A232" s="17"/>
      <c r="B232" s="17"/>
      <c r="C232" s="18"/>
      <c r="D232" s="17"/>
      <c r="E232" s="3"/>
      <c r="F232" s="17"/>
      <c r="G232" s="19"/>
      <c r="H232" s="17"/>
      <c r="I232" s="17"/>
      <c r="J232" s="17"/>
    </row>
    <row r="233" spans="1:10" ht="270" x14ac:dyDescent="0.25">
      <c r="A233" s="17"/>
      <c r="B233" s="17"/>
      <c r="C233" s="18"/>
      <c r="D233" s="17"/>
      <c r="E233" s="4" t="s">
        <v>189</v>
      </c>
      <c r="F233" s="17"/>
      <c r="G233" s="19"/>
      <c r="H233" s="17"/>
      <c r="I233" s="17"/>
      <c r="J233" s="17"/>
    </row>
    <row r="234" spans="1:10" x14ac:dyDescent="0.25">
      <c r="A234" s="17"/>
      <c r="B234" s="17"/>
      <c r="C234" s="18"/>
      <c r="D234" s="17"/>
      <c r="E234" s="3"/>
      <c r="F234" s="17"/>
      <c r="G234" s="19"/>
      <c r="H234" s="17"/>
      <c r="I234" s="17"/>
      <c r="J234" s="17"/>
    </row>
    <row r="235" spans="1:10" ht="90" x14ac:dyDescent="0.25">
      <c r="A235" s="17" t="s">
        <v>12</v>
      </c>
      <c r="B235" s="17" t="s">
        <v>13</v>
      </c>
      <c r="C235" s="18" t="s">
        <v>193</v>
      </c>
      <c r="D235" s="17" t="s">
        <v>15</v>
      </c>
      <c r="E235" s="3" t="s">
        <v>194</v>
      </c>
      <c r="F235" s="17" t="s">
        <v>195</v>
      </c>
      <c r="G235" s="19">
        <v>42205</v>
      </c>
      <c r="H235" s="17">
        <v>4</v>
      </c>
      <c r="I235" s="17"/>
      <c r="J235" s="17" t="s">
        <v>19</v>
      </c>
    </row>
    <row r="236" spans="1:10" x14ac:dyDescent="0.25">
      <c r="A236" s="17"/>
      <c r="B236" s="17"/>
      <c r="C236" s="18"/>
      <c r="D236" s="17"/>
      <c r="E236" s="3"/>
      <c r="F236" s="17"/>
      <c r="G236" s="19"/>
      <c r="H236" s="17"/>
      <c r="I236" s="17"/>
      <c r="J236" s="17"/>
    </row>
    <row r="237" spans="1:10" ht="270" x14ac:dyDescent="0.25">
      <c r="A237" s="17"/>
      <c r="B237" s="17"/>
      <c r="C237" s="18"/>
      <c r="D237" s="17"/>
      <c r="E237" s="4" t="s">
        <v>189</v>
      </c>
      <c r="F237" s="17"/>
      <c r="G237" s="19"/>
      <c r="H237" s="17"/>
      <c r="I237" s="17"/>
      <c r="J237" s="17"/>
    </row>
    <row r="238" spans="1:10" x14ac:dyDescent="0.25">
      <c r="A238" s="17"/>
      <c r="B238" s="17"/>
      <c r="C238" s="18"/>
      <c r="D238" s="17"/>
      <c r="E238" s="3"/>
      <c r="F238" s="17"/>
      <c r="G238" s="19"/>
      <c r="H238" s="17"/>
      <c r="I238" s="17"/>
      <c r="J238" s="17"/>
    </row>
    <row r="239" spans="1:10" ht="90" x14ac:dyDescent="0.25">
      <c r="A239" s="17" t="s">
        <v>12</v>
      </c>
      <c r="B239" s="17" t="s">
        <v>13</v>
      </c>
      <c r="C239" s="18" t="s">
        <v>196</v>
      </c>
      <c r="D239" s="17" t="s">
        <v>15</v>
      </c>
      <c r="E239" s="3" t="s">
        <v>197</v>
      </c>
      <c r="F239" s="17" t="s">
        <v>198</v>
      </c>
      <c r="G239" s="19">
        <v>42205</v>
      </c>
      <c r="H239" s="17">
        <v>4</v>
      </c>
      <c r="I239" s="17"/>
      <c r="J239" s="17" t="s">
        <v>19</v>
      </c>
    </row>
    <row r="240" spans="1:10" x14ac:dyDescent="0.25">
      <c r="A240" s="17"/>
      <c r="B240" s="17"/>
      <c r="C240" s="18"/>
      <c r="D240" s="17"/>
      <c r="E240" s="3"/>
      <c r="F240" s="17"/>
      <c r="G240" s="19"/>
      <c r="H240" s="17"/>
      <c r="I240" s="17"/>
      <c r="J240" s="17"/>
    </row>
    <row r="241" spans="1:10" ht="270" x14ac:dyDescent="0.25">
      <c r="A241" s="17"/>
      <c r="B241" s="17"/>
      <c r="C241" s="18"/>
      <c r="D241" s="17"/>
      <c r="E241" s="4" t="s">
        <v>189</v>
      </c>
      <c r="F241" s="17"/>
      <c r="G241" s="19"/>
      <c r="H241" s="17"/>
      <c r="I241" s="17"/>
      <c r="J241" s="17"/>
    </row>
    <row r="242" spans="1:10" x14ac:dyDescent="0.25">
      <c r="A242" s="17"/>
      <c r="B242" s="17"/>
      <c r="C242" s="18"/>
      <c r="D242" s="17"/>
      <c r="E242" s="3"/>
      <c r="F242" s="17"/>
      <c r="G242" s="19"/>
      <c r="H242" s="17"/>
      <c r="I242" s="17"/>
      <c r="J242" s="17"/>
    </row>
    <row r="243" spans="1:10" ht="90" x14ac:dyDescent="0.25">
      <c r="A243" s="17" t="s">
        <v>12</v>
      </c>
      <c r="B243" s="17" t="s">
        <v>13</v>
      </c>
      <c r="C243" s="18" t="s">
        <v>199</v>
      </c>
      <c r="D243" s="17" t="s">
        <v>15</v>
      </c>
      <c r="E243" s="3" t="s">
        <v>200</v>
      </c>
      <c r="F243" s="17" t="s">
        <v>201</v>
      </c>
      <c r="G243" s="19">
        <v>42205</v>
      </c>
      <c r="H243" s="17">
        <v>4</v>
      </c>
      <c r="I243" s="17"/>
      <c r="J243" s="17" t="s">
        <v>19</v>
      </c>
    </row>
    <row r="244" spans="1:10" x14ac:dyDescent="0.25">
      <c r="A244" s="17"/>
      <c r="B244" s="17"/>
      <c r="C244" s="18"/>
      <c r="D244" s="17"/>
      <c r="E244" s="3"/>
      <c r="F244" s="17"/>
      <c r="G244" s="19"/>
      <c r="H244" s="17"/>
      <c r="I244" s="17"/>
      <c r="J244" s="17"/>
    </row>
    <row r="245" spans="1:10" ht="270" x14ac:dyDescent="0.25">
      <c r="A245" s="17"/>
      <c r="B245" s="17"/>
      <c r="C245" s="18"/>
      <c r="D245" s="17"/>
      <c r="E245" s="4" t="s">
        <v>189</v>
      </c>
      <c r="F245" s="17"/>
      <c r="G245" s="19"/>
      <c r="H245" s="17"/>
      <c r="I245" s="17"/>
      <c r="J245" s="17"/>
    </row>
    <row r="246" spans="1:10" x14ac:dyDescent="0.25">
      <c r="A246" s="17"/>
      <c r="B246" s="17"/>
      <c r="C246" s="18"/>
      <c r="D246" s="17"/>
      <c r="E246" s="3"/>
      <c r="F246" s="17"/>
      <c r="G246" s="19"/>
      <c r="H246" s="17"/>
      <c r="I246" s="17"/>
      <c r="J246" s="17"/>
    </row>
    <row r="247" spans="1:10" ht="90" x14ac:dyDescent="0.25">
      <c r="A247" s="17" t="s">
        <v>12</v>
      </c>
      <c r="B247" s="17" t="s">
        <v>13</v>
      </c>
      <c r="C247" s="18" t="s">
        <v>202</v>
      </c>
      <c r="D247" s="17" t="s">
        <v>15</v>
      </c>
      <c r="E247" s="3" t="s">
        <v>203</v>
      </c>
      <c r="F247" s="17" t="s">
        <v>204</v>
      </c>
      <c r="G247" s="19">
        <v>42299</v>
      </c>
      <c r="H247" s="17">
        <v>4</v>
      </c>
      <c r="I247" s="17"/>
      <c r="J247" s="17" t="s">
        <v>19</v>
      </c>
    </row>
    <row r="248" spans="1:10" x14ac:dyDescent="0.25">
      <c r="A248" s="17"/>
      <c r="B248" s="17"/>
      <c r="C248" s="18"/>
      <c r="D248" s="17"/>
      <c r="E248" s="3"/>
      <c r="F248" s="17"/>
      <c r="G248" s="19"/>
      <c r="H248" s="17"/>
      <c r="I248" s="17"/>
      <c r="J248" s="17"/>
    </row>
    <row r="249" spans="1:10" ht="270" x14ac:dyDescent="0.25">
      <c r="A249" s="17"/>
      <c r="B249" s="17"/>
      <c r="C249" s="18"/>
      <c r="D249" s="17"/>
      <c r="E249" s="4" t="s">
        <v>189</v>
      </c>
      <c r="F249" s="17"/>
      <c r="G249" s="19"/>
      <c r="H249" s="17"/>
      <c r="I249" s="17"/>
      <c r="J249" s="17"/>
    </row>
    <row r="250" spans="1:10" x14ac:dyDescent="0.25">
      <c r="A250" s="17"/>
      <c r="B250" s="17"/>
      <c r="C250" s="18"/>
      <c r="D250" s="17"/>
      <c r="E250" s="3"/>
      <c r="F250" s="17"/>
      <c r="G250" s="19"/>
      <c r="H250" s="17"/>
      <c r="I250" s="17"/>
      <c r="J250" s="17"/>
    </row>
    <row r="251" spans="1:10" ht="90" x14ac:dyDescent="0.25">
      <c r="A251" s="17" t="s">
        <v>12</v>
      </c>
      <c r="B251" s="17" t="s">
        <v>27</v>
      </c>
      <c r="C251" s="18" t="s">
        <v>205</v>
      </c>
      <c r="D251" s="17" t="s">
        <v>15</v>
      </c>
      <c r="E251" s="3" t="s">
        <v>206</v>
      </c>
      <c r="F251" s="17" t="s">
        <v>208</v>
      </c>
      <c r="G251" s="17">
        <f>-1 / 16</f>
        <v>-6.25E-2</v>
      </c>
      <c r="H251" s="17">
        <v>4</v>
      </c>
      <c r="I251" s="17"/>
      <c r="J251" s="17" t="s">
        <v>19</v>
      </c>
    </row>
    <row r="252" spans="1:10" x14ac:dyDescent="0.25">
      <c r="A252" s="17"/>
      <c r="B252" s="17"/>
      <c r="C252" s="18"/>
      <c r="D252" s="17"/>
      <c r="E252" s="3"/>
      <c r="F252" s="17"/>
      <c r="G252" s="17"/>
      <c r="H252" s="17"/>
      <c r="I252" s="17"/>
      <c r="J252" s="17"/>
    </row>
    <row r="253" spans="1:10" ht="315" x14ac:dyDescent="0.25">
      <c r="A253" s="17"/>
      <c r="B253" s="17"/>
      <c r="C253" s="18"/>
      <c r="D253" s="17"/>
      <c r="E253" s="4" t="s">
        <v>207</v>
      </c>
      <c r="F253" s="17"/>
      <c r="G253" s="17"/>
      <c r="H253" s="17"/>
      <c r="I253" s="17"/>
      <c r="J253" s="17"/>
    </row>
    <row r="254" spans="1:10" x14ac:dyDescent="0.25">
      <c r="A254" s="17"/>
      <c r="B254" s="17"/>
      <c r="C254" s="18"/>
      <c r="D254" s="17"/>
      <c r="E254" s="3"/>
      <c r="F254" s="17"/>
      <c r="G254" s="17"/>
      <c r="H254" s="17"/>
      <c r="I254" s="17"/>
      <c r="J254" s="17"/>
    </row>
    <row r="255" spans="1:10" ht="90" x14ac:dyDescent="0.25">
      <c r="A255" s="17" t="s">
        <v>12</v>
      </c>
      <c r="B255" s="17" t="s">
        <v>27</v>
      </c>
      <c r="C255" s="18" t="s">
        <v>209</v>
      </c>
      <c r="D255" s="17" t="s">
        <v>15</v>
      </c>
      <c r="E255" s="3" t="s">
        <v>210</v>
      </c>
      <c r="F255" s="17" t="s">
        <v>208</v>
      </c>
      <c r="G255" s="17" t="s">
        <v>211</v>
      </c>
      <c r="H255" s="17">
        <v>4</v>
      </c>
      <c r="I255" s="17"/>
      <c r="J255" s="17" t="s">
        <v>19</v>
      </c>
    </row>
    <row r="256" spans="1:10" x14ac:dyDescent="0.25">
      <c r="A256" s="17"/>
      <c r="B256" s="17"/>
      <c r="C256" s="18"/>
      <c r="D256" s="17"/>
      <c r="E256" s="3"/>
      <c r="F256" s="17"/>
      <c r="G256" s="17"/>
      <c r="H256" s="17"/>
      <c r="I256" s="17"/>
      <c r="J256" s="17"/>
    </row>
    <row r="257" spans="1:10" ht="315" x14ac:dyDescent="0.25">
      <c r="A257" s="17"/>
      <c r="B257" s="17"/>
      <c r="C257" s="18"/>
      <c r="D257" s="17"/>
      <c r="E257" s="4" t="s">
        <v>207</v>
      </c>
      <c r="F257" s="17"/>
      <c r="G257" s="17"/>
      <c r="H257" s="17"/>
      <c r="I257" s="17"/>
      <c r="J257" s="17"/>
    </row>
    <row r="258" spans="1:10" x14ac:dyDescent="0.25">
      <c r="A258" s="17"/>
      <c r="B258" s="17"/>
      <c r="C258" s="18"/>
      <c r="D258" s="17"/>
      <c r="E258" s="3"/>
      <c r="F258" s="17"/>
      <c r="G258" s="17"/>
      <c r="H258" s="17"/>
      <c r="I258" s="17"/>
      <c r="J258" s="17"/>
    </row>
    <row r="259" spans="1:10" ht="90" x14ac:dyDescent="0.25">
      <c r="A259" s="17" t="s">
        <v>12</v>
      </c>
      <c r="B259" s="17" t="s">
        <v>13</v>
      </c>
      <c r="C259" s="18" t="s">
        <v>212</v>
      </c>
      <c r="D259" s="17" t="s">
        <v>15</v>
      </c>
      <c r="E259" s="3" t="s">
        <v>213</v>
      </c>
      <c r="F259" s="17" t="s">
        <v>214</v>
      </c>
      <c r="G259" s="19">
        <v>42110</v>
      </c>
      <c r="H259" s="17">
        <v>4</v>
      </c>
      <c r="I259" s="17"/>
      <c r="J259" s="17" t="s">
        <v>19</v>
      </c>
    </row>
    <row r="260" spans="1:10" x14ac:dyDescent="0.25">
      <c r="A260" s="17"/>
      <c r="B260" s="17"/>
      <c r="C260" s="18"/>
      <c r="D260" s="17"/>
      <c r="E260" s="3"/>
      <c r="F260" s="17"/>
      <c r="G260" s="19"/>
      <c r="H260" s="17"/>
      <c r="I260" s="17"/>
      <c r="J260" s="17"/>
    </row>
    <row r="261" spans="1:10" ht="315" x14ac:dyDescent="0.25">
      <c r="A261" s="17"/>
      <c r="B261" s="17"/>
      <c r="C261" s="18"/>
      <c r="D261" s="17"/>
      <c r="E261" s="4" t="s">
        <v>207</v>
      </c>
      <c r="F261" s="17"/>
      <c r="G261" s="19"/>
      <c r="H261" s="17"/>
      <c r="I261" s="17"/>
      <c r="J261" s="17"/>
    </row>
    <row r="262" spans="1:10" x14ac:dyDescent="0.25">
      <c r="A262" s="17"/>
      <c r="B262" s="17"/>
      <c r="C262" s="18"/>
      <c r="D262" s="17"/>
      <c r="E262" s="3"/>
      <c r="F262" s="17"/>
      <c r="G262" s="19"/>
      <c r="H262" s="17"/>
      <c r="I262" s="17"/>
      <c r="J262" s="17"/>
    </row>
    <row r="263" spans="1:10" ht="150" x14ac:dyDescent="0.25">
      <c r="A263" s="17" t="s">
        <v>12</v>
      </c>
      <c r="B263" s="17" t="s">
        <v>13</v>
      </c>
      <c r="C263" s="18" t="s">
        <v>215</v>
      </c>
      <c r="D263" s="17" t="s">
        <v>15</v>
      </c>
      <c r="E263" s="3" t="s">
        <v>216</v>
      </c>
      <c r="F263" s="17" t="s">
        <v>218</v>
      </c>
      <c r="G263" s="19">
        <v>42024</v>
      </c>
      <c r="H263" s="17">
        <v>4</v>
      </c>
      <c r="I263" s="17"/>
      <c r="J263" s="17" t="s">
        <v>19</v>
      </c>
    </row>
    <row r="264" spans="1:10" x14ac:dyDescent="0.25">
      <c r="A264" s="17"/>
      <c r="B264" s="17"/>
      <c r="C264" s="18"/>
      <c r="D264" s="17"/>
      <c r="E264" s="3"/>
      <c r="F264" s="17"/>
      <c r="G264" s="19"/>
      <c r="H264" s="17"/>
      <c r="I264" s="17"/>
      <c r="J264" s="17"/>
    </row>
    <row r="265" spans="1:10" ht="330" x14ac:dyDescent="0.25">
      <c r="A265" s="17"/>
      <c r="B265" s="17"/>
      <c r="C265" s="18"/>
      <c r="D265" s="17"/>
      <c r="E265" s="4" t="s">
        <v>217</v>
      </c>
      <c r="F265" s="17"/>
      <c r="G265" s="19"/>
      <c r="H265" s="17"/>
      <c r="I265" s="17"/>
      <c r="J265" s="17"/>
    </row>
    <row r="266" spans="1:10" x14ac:dyDescent="0.25">
      <c r="A266" s="17"/>
      <c r="B266" s="17"/>
      <c r="C266" s="18"/>
      <c r="D266" s="17"/>
      <c r="E266" s="3"/>
      <c r="F266" s="17"/>
      <c r="G266" s="19"/>
      <c r="H266" s="17"/>
      <c r="I266" s="17"/>
      <c r="J266" s="17"/>
    </row>
    <row r="267" spans="1:10" ht="150" x14ac:dyDescent="0.25">
      <c r="A267" s="17" t="s">
        <v>12</v>
      </c>
      <c r="B267" s="17" t="s">
        <v>13</v>
      </c>
      <c r="C267" s="18" t="s">
        <v>219</v>
      </c>
      <c r="D267" s="17" t="s">
        <v>15</v>
      </c>
      <c r="E267" s="3" t="s">
        <v>220</v>
      </c>
      <c r="F267" s="17" t="s">
        <v>218</v>
      </c>
      <c r="G267" s="19">
        <v>42024</v>
      </c>
      <c r="H267" s="17">
        <v>4</v>
      </c>
      <c r="I267" s="17"/>
      <c r="J267" s="17" t="s">
        <v>19</v>
      </c>
    </row>
    <row r="268" spans="1:10" x14ac:dyDescent="0.25">
      <c r="A268" s="17"/>
      <c r="B268" s="17"/>
      <c r="C268" s="18"/>
      <c r="D268" s="17"/>
      <c r="E268" s="3"/>
      <c r="F268" s="17"/>
      <c r="G268" s="19"/>
      <c r="H268" s="17"/>
      <c r="I268" s="17"/>
      <c r="J268" s="17"/>
    </row>
    <row r="269" spans="1:10" ht="330" x14ac:dyDescent="0.25">
      <c r="A269" s="17"/>
      <c r="B269" s="17"/>
      <c r="C269" s="18"/>
      <c r="D269" s="17"/>
      <c r="E269" s="4" t="s">
        <v>217</v>
      </c>
      <c r="F269" s="17"/>
      <c r="G269" s="19"/>
      <c r="H269" s="17"/>
      <c r="I269" s="17"/>
      <c r="J269" s="17"/>
    </row>
    <row r="270" spans="1:10" x14ac:dyDescent="0.25">
      <c r="A270" s="17"/>
      <c r="B270" s="17"/>
      <c r="C270" s="18"/>
      <c r="D270" s="17"/>
      <c r="E270" s="3"/>
      <c r="F270" s="17"/>
      <c r="G270" s="19"/>
      <c r="H270" s="17"/>
      <c r="I270" s="17"/>
      <c r="J270" s="17"/>
    </row>
    <row r="271" spans="1:10" ht="165" x14ac:dyDescent="0.25">
      <c r="A271" s="17" t="s">
        <v>12</v>
      </c>
      <c r="B271" s="17" t="s">
        <v>13</v>
      </c>
      <c r="C271" s="18" t="s">
        <v>221</v>
      </c>
      <c r="D271" s="17" t="s">
        <v>15</v>
      </c>
      <c r="E271" s="3" t="s">
        <v>222</v>
      </c>
      <c r="F271" s="17" t="s">
        <v>224</v>
      </c>
      <c r="G271" s="19">
        <v>42024</v>
      </c>
      <c r="H271" s="17">
        <v>4</v>
      </c>
      <c r="I271" s="17"/>
      <c r="J271" s="17" t="s">
        <v>19</v>
      </c>
    </row>
    <row r="272" spans="1:10" x14ac:dyDescent="0.25">
      <c r="A272" s="17"/>
      <c r="B272" s="17"/>
      <c r="C272" s="18"/>
      <c r="D272" s="17"/>
      <c r="E272" s="3"/>
      <c r="F272" s="17"/>
      <c r="G272" s="19"/>
      <c r="H272" s="17"/>
      <c r="I272" s="17"/>
      <c r="J272" s="17"/>
    </row>
    <row r="273" spans="1:10" ht="300" x14ac:dyDescent="0.25">
      <c r="A273" s="17"/>
      <c r="B273" s="17"/>
      <c r="C273" s="18"/>
      <c r="D273" s="17"/>
      <c r="E273" s="4" t="s">
        <v>223</v>
      </c>
      <c r="F273" s="17"/>
      <c r="G273" s="19"/>
      <c r="H273" s="17"/>
      <c r="I273" s="17"/>
      <c r="J273" s="17"/>
    </row>
    <row r="274" spans="1:10" x14ac:dyDescent="0.25">
      <c r="A274" s="17"/>
      <c r="B274" s="17"/>
      <c r="C274" s="18"/>
      <c r="D274" s="17"/>
      <c r="E274" s="3"/>
      <c r="F274" s="17"/>
      <c r="G274" s="19"/>
      <c r="H274" s="17"/>
      <c r="I274" s="17"/>
      <c r="J274" s="17"/>
    </row>
    <row r="275" spans="1:10" ht="165" x14ac:dyDescent="0.25">
      <c r="A275" s="17" t="s">
        <v>12</v>
      </c>
      <c r="B275" s="17" t="s">
        <v>13</v>
      </c>
      <c r="C275" s="18" t="s">
        <v>225</v>
      </c>
      <c r="D275" s="17" t="s">
        <v>15</v>
      </c>
      <c r="E275" s="3" t="s">
        <v>226</v>
      </c>
      <c r="F275" s="17" t="s">
        <v>224</v>
      </c>
      <c r="G275" s="19">
        <v>42055</v>
      </c>
      <c r="H275" s="17">
        <v>4</v>
      </c>
      <c r="I275" s="17"/>
      <c r="J275" s="17" t="s">
        <v>19</v>
      </c>
    </row>
    <row r="276" spans="1:10" x14ac:dyDescent="0.25">
      <c r="A276" s="17"/>
      <c r="B276" s="17"/>
      <c r="C276" s="18"/>
      <c r="D276" s="17"/>
      <c r="E276" s="3"/>
      <c r="F276" s="17"/>
      <c r="G276" s="19"/>
      <c r="H276" s="17"/>
      <c r="I276" s="17"/>
      <c r="J276" s="17"/>
    </row>
    <row r="277" spans="1:10" ht="300" x14ac:dyDescent="0.25">
      <c r="A277" s="17"/>
      <c r="B277" s="17"/>
      <c r="C277" s="18"/>
      <c r="D277" s="17"/>
      <c r="E277" s="4" t="s">
        <v>223</v>
      </c>
      <c r="F277" s="17"/>
      <c r="G277" s="19"/>
      <c r="H277" s="17"/>
      <c r="I277" s="17"/>
      <c r="J277" s="17"/>
    </row>
    <row r="278" spans="1:10" x14ac:dyDescent="0.25">
      <c r="A278" s="17"/>
      <c r="B278" s="17"/>
      <c r="C278" s="18"/>
      <c r="D278" s="17"/>
      <c r="E278" s="3"/>
      <c r="F278" s="17"/>
      <c r="G278" s="19"/>
      <c r="H278" s="17"/>
      <c r="I278" s="17"/>
      <c r="J278" s="17"/>
    </row>
    <row r="279" spans="1:10" ht="165" x14ac:dyDescent="0.25">
      <c r="A279" s="17" t="s">
        <v>12</v>
      </c>
      <c r="B279" s="17" t="s">
        <v>13</v>
      </c>
      <c r="C279" s="18" t="s">
        <v>227</v>
      </c>
      <c r="D279" s="17" t="s">
        <v>15</v>
      </c>
      <c r="E279" s="3" t="s">
        <v>228</v>
      </c>
      <c r="F279" s="17" t="s">
        <v>224</v>
      </c>
      <c r="G279" s="19">
        <v>42024</v>
      </c>
      <c r="H279" s="17">
        <v>4</v>
      </c>
      <c r="I279" s="17"/>
      <c r="J279" s="17" t="s">
        <v>19</v>
      </c>
    </row>
    <row r="280" spans="1:10" x14ac:dyDescent="0.25">
      <c r="A280" s="17"/>
      <c r="B280" s="17"/>
      <c r="C280" s="18"/>
      <c r="D280" s="17"/>
      <c r="E280" s="3"/>
      <c r="F280" s="17"/>
      <c r="G280" s="19"/>
      <c r="H280" s="17"/>
      <c r="I280" s="17"/>
      <c r="J280" s="17"/>
    </row>
    <row r="281" spans="1:10" ht="300" x14ac:dyDescent="0.25">
      <c r="A281" s="17"/>
      <c r="B281" s="17"/>
      <c r="C281" s="18"/>
      <c r="D281" s="17"/>
      <c r="E281" s="4" t="s">
        <v>223</v>
      </c>
      <c r="F281" s="17"/>
      <c r="G281" s="19"/>
      <c r="H281" s="17"/>
      <c r="I281" s="17"/>
      <c r="J281" s="17"/>
    </row>
    <row r="282" spans="1:10" x14ac:dyDescent="0.25">
      <c r="A282" s="17"/>
      <c r="B282" s="17"/>
      <c r="C282" s="18"/>
      <c r="D282" s="17"/>
      <c r="E282" s="3"/>
      <c r="F282" s="17"/>
      <c r="G282" s="19"/>
      <c r="H282" s="17"/>
      <c r="I282" s="17"/>
      <c r="J282" s="17"/>
    </row>
    <row r="283" spans="1:10" ht="165" x14ac:dyDescent="0.25">
      <c r="A283" s="17" t="s">
        <v>12</v>
      </c>
      <c r="B283" s="17" t="s">
        <v>27</v>
      </c>
      <c r="C283" s="18" t="s">
        <v>229</v>
      </c>
      <c r="D283" s="17" t="s">
        <v>15</v>
      </c>
      <c r="E283" s="3" t="s">
        <v>230</v>
      </c>
      <c r="F283" s="17" t="s">
        <v>224</v>
      </c>
      <c r="G283" s="17">
        <f>-3 / 20</f>
        <v>-0.15</v>
      </c>
      <c r="H283" s="17">
        <v>4</v>
      </c>
      <c r="I283" s="17"/>
      <c r="J283" s="17" t="s">
        <v>19</v>
      </c>
    </row>
    <row r="284" spans="1:10" x14ac:dyDescent="0.25">
      <c r="A284" s="17"/>
      <c r="B284" s="17"/>
      <c r="C284" s="18"/>
      <c r="D284" s="17"/>
      <c r="E284" s="3"/>
      <c r="F284" s="17"/>
      <c r="G284" s="17"/>
      <c r="H284" s="17"/>
      <c r="I284" s="17"/>
      <c r="J284" s="17"/>
    </row>
    <row r="285" spans="1:10" ht="300" x14ac:dyDescent="0.25">
      <c r="A285" s="17"/>
      <c r="B285" s="17"/>
      <c r="C285" s="18"/>
      <c r="D285" s="17"/>
      <c r="E285" s="4" t="s">
        <v>223</v>
      </c>
      <c r="F285" s="17"/>
      <c r="G285" s="17"/>
      <c r="H285" s="17"/>
      <c r="I285" s="17"/>
      <c r="J285" s="17"/>
    </row>
    <row r="286" spans="1:10" x14ac:dyDescent="0.25">
      <c r="A286" s="17"/>
      <c r="B286" s="17"/>
      <c r="C286" s="18"/>
      <c r="D286" s="17"/>
      <c r="E286" s="3"/>
      <c r="F286" s="17"/>
      <c r="G286" s="17"/>
      <c r="H286" s="17"/>
      <c r="I286" s="17"/>
      <c r="J286" s="17"/>
    </row>
    <row r="287" spans="1:10" ht="165" x14ac:dyDescent="0.25">
      <c r="A287" s="17" t="s">
        <v>12</v>
      </c>
      <c r="B287" s="17" t="s">
        <v>13</v>
      </c>
      <c r="C287" s="18" t="s">
        <v>231</v>
      </c>
      <c r="D287" s="17" t="s">
        <v>15</v>
      </c>
      <c r="E287" s="3" t="s">
        <v>232</v>
      </c>
      <c r="F287" s="17" t="s">
        <v>224</v>
      </c>
      <c r="G287" s="19">
        <v>42328</v>
      </c>
      <c r="H287" s="17">
        <v>4</v>
      </c>
      <c r="I287" s="17"/>
      <c r="J287" s="17" t="s">
        <v>19</v>
      </c>
    </row>
    <row r="288" spans="1:10" x14ac:dyDescent="0.25">
      <c r="A288" s="17"/>
      <c r="B288" s="17"/>
      <c r="C288" s="18"/>
      <c r="D288" s="17"/>
      <c r="E288" s="3"/>
      <c r="F288" s="17"/>
      <c r="G288" s="19"/>
      <c r="H288" s="17"/>
      <c r="I288" s="17"/>
      <c r="J288" s="17"/>
    </row>
    <row r="289" spans="1:10" ht="300" x14ac:dyDescent="0.25">
      <c r="A289" s="17"/>
      <c r="B289" s="17"/>
      <c r="C289" s="18"/>
      <c r="D289" s="17"/>
      <c r="E289" s="4" t="s">
        <v>223</v>
      </c>
      <c r="F289" s="17"/>
      <c r="G289" s="19"/>
      <c r="H289" s="17"/>
      <c r="I289" s="17"/>
      <c r="J289" s="17"/>
    </row>
    <row r="290" spans="1:10" x14ac:dyDescent="0.25">
      <c r="A290" s="17"/>
      <c r="B290" s="17"/>
      <c r="C290" s="18"/>
      <c r="D290" s="17"/>
      <c r="E290" s="3"/>
      <c r="F290" s="17"/>
      <c r="G290" s="19"/>
      <c r="H290" s="17"/>
      <c r="I290" s="17"/>
      <c r="J290" s="17"/>
    </row>
    <row r="291" spans="1:10" ht="165" x14ac:dyDescent="0.25">
      <c r="A291" s="17" t="s">
        <v>12</v>
      </c>
      <c r="B291" s="17" t="s">
        <v>13</v>
      </c>
      <c r="C291" s="18" t="s">
        <v>233</v>
      </c>
      <c r="D291" s="17" t="s">
        <v>15</v>
      </c>
      <c r="E291" s="3" t="s">
        <v>234</v>
      </c>
      <c r="F291" s="17" t="s">
        <v>224</v>
      </c>
      <c r="G291" s="19">
        <v>42205</v>
      </c>
      <c r="H291" s="17">
        <v>4</v>
      </c>
      <c r="I291" s="17"/>
      <c r="J291" s="17" t="s">
        <v>19</v>
      </c>
    </row>
    <row r="292" spans="1:10" x14ac:dyDescent="0.25">
      <c r="A292" s="17"/>
      <c r="B292" s="17"/>
      <c r="C292" s="18"/>
      <c r="D292" s="17"/>
      <c r="E292" s="3"/>
      <c r="F292" s="17"/>
      <c r="G292" s="19"/>
      <c r="H292" s="17"/>
      <c r="I292" s="17"/>
      <c r="J292" s="17"/>
    </row>
    <row r="293" spans="1:10" ht="300" x14ac:dyDescent="0.25">
      <c r="A293" s="17"/>
      <c r="B293" s="17"/>
      <c r="C293" s="18"/>
      <c r="D293" s="17"/>
      <c r="E293" s="4" t="s">
        <v>223</v>
      </c>
      <c r="F293" s="17"/>
      <c r="G293" s="19"/>
      <c r="H293" s="17"/>
      <c r="I293" s="17"/>
      <c r="J293" s="17"/>
    </row>
    <row r="294" spans="1:10" x14ac:dyDescent="0.25">
      <c r="A294" s="17"/>
      <c r="B294" s="17"/>
      <c r="C294" s="18"/>
      <c r="D294" s="17"/>
      <c r="E294" s="3"/>
      <c r="F294" s="17"/>
      <c r="G294" s="19"/>
      <c r="H294" s="17"/>
      <c r="I294" s="17"/>
      <c r="J294" s="17"/>
    </row>
    <row r="295" spans="1:10" ht="150" x14ac:dyDescent="0.25">
      <c r="A295" s="17" t="s">
        <v>12</v>
      </c>
      <c r="B295" s="17" t="s">
        <v>13</v>
      </c>
      <c r="C295" s="18" t="s">
        <v>235</v>
      </c>
      <c r="D295" s="17" t="s">
        <v>15</v>
      </c>
      <c r="E295" s="3" t="s">
        <v>236</v>
      </c>
      <c r="F295" s="17" t="s">
        <v>218</v>
      </c>
      <c r="G295" s="19">
        <v>42114</v>
      </c>
      <c r="H295" s="17">
        <v>4</v>
      </c>
      <c r="I295" s="17"/>
      <c r="J295" s="17" t="s">
        <v>19</v>
      </c>
    </row>
    <row r="296" spans="1:10" x14ac:dyDescent="0.25">
      <c r="A296" s="17"/>
      <c r="B296" s="17"/>
      <c r="C296" s="18"/>
      <c r="D296" s="17"/>
      <c r="E296" s="3"/>
      <c r="F296" s="17"/>
      <c r="G296" s="19"/>
      <c r="H296" s="17"/>
      <c r="I296" s="17"/>
      <c r="J296" s="17"/>
    </row>
    <row r="297" spans="1:10" ht="300" x14ac:dyDescent="0.25">
      <c r="A297" s="17"/>
      <c r="B297" s="17"/>
      <c r="C297" s="18"/>
      <c r="D297" s="17"/>
      <c r="E297" s="4" t="s">
        <v>223</v>
      </c>
      <c r="F297" s="17"/>
      <c r="G297" s="19"/>
      <c r="H297" s="17"/>
      <c r="I297" s="17"/>
      <c r="J297" s="17"/>
    </row>
    <row r="298" spans="1:10" x14ac:dyDescent="0.25">
      <c r="A298" s="17"/>
      <c r="B298" s="17"/>
      <c r="C298" s="18"/>
      <c r="D298" s="17"/>
      <c r="E298" s="3"/>
      <c r="F298" s="17"/>
      <c r="G298" s="19"/>
      <c r="H298" s="17"/>
      <c r="I298" s="17"/>
      <c r="J298" s="17"/>
    </row>
    <row r="299" spans="1:10" ht="150" x14ac:dyDescent="0.25">
      <c r="A299" s="17" t="s">
        <v>12</v>
      </c>
      <c r="B299" s="17" t="s">
        <v>13</v>
      </c>
      <c r="C299" s="18" t="s">
        <v>237</v>
      </c>
      <c r="D299" s="17" t="s">
        <v>15</v>
      </c>
      <c r="E299" s="3" t="s">
        <v>238</v>
      </c>
      <c r="F299" s="17" t="s">
        <v>218</v>
      </c>
      <c r="G299" s="19">
        <v>42297</v>
      </c>
      <c r="H299" s="17">
        <v>4</v>
      </c>
      <c r="I299" s="17"/>
      <c r="J299" s="17" t="s">
        <v>19</v>
      </c>
    </row>
    <row r="300" spans="1:10" x14ac:dyDescent="0.25">
      <c r="A300" s="17"/>
      <c r="B300" s="17"/>
      <c r="C300" s="18"/>
      <c r="D300" s="17"/>
      <c r="E300" s="3"/>
      <c r="F300" s="17"/>
      <c r="G300" s="19"/>
      <c r="H300" s="17"/>
      <c r="I300" s="17"/>
      <c r="J300" s="17"/>
    </row>
    <row r="301" spans="1:10" ht="300" x14ac:dyDescent="0.25">
      <c r="A301" s="17"/>
      <c r="B301" s="17"/>
      <c r="C301" s="18"/>
      <c r="D301" s="17"/>
      <c r="E301" s="4" t="s">
        <v>223</v>
      </c>
      <c r="F301" s="17"/>
      <c r="G301" s="19"/>
      <c r="H301" s="17"/>
      <c r="I301" s="17"/>
      <c r="J301" s="17"/>
    </row>
    <row r="302" spans="1:10" x14ac:dyDescent="0.25">
      <c r="A302" s="17"/>
      <c r="B302" s="17"/>
      <c r="C302" s="18"/>
      <c r="D302" s="17"/>
      <c r="E302" s="3"/>
      <c r="F302" s="17"/>
      <c r="G302" s="19"/>
      <c r="H302" s="17"/>
      <c r="I302" s="17"/>
      <c r="J302" s="17"/>
    </row>
    <row r="303" spans="1:10" ht="90" x14ac:dyDescent="0.25">
      <c r="A303" s="17" t="s">
        <v>12</v>
      </c>
      <c r="B303" s="17" t="s">
        <v>13</v>
      </c>
      <c r="C303" s="18" t="s">
        <v>239</v>
      </c>
      <c r="D303" s="17" t="s">
        <v>15</v>
      </c>
      <c r="E303" s="3" t="s">
        <v>240</v>
      </c>
      <c r="F303" s="17" t="s">
        <v>242</v>
      </c>
    </row>
    <row r="304" spans="1:10" x14ac:dyDescent="0.25">
      <c r="A304" s="17"/>
      <c r="B304" s="17"/>
      <c r="C304" s="18"/>
      <c r="D304" s="17"/>
      <c r="E304" s="3"/>
      <c r="F304" s="17"/>
    </row>
    <row r="305" spans="1:10" ht="300" x14ac:dyDescent="0.25">
      <c r="A305" s="17"/>
      <c r="B305" s="17"/>
      <c r="C305" s="18"/>
      <c r="D305" s="17"/>
      <c r="E305" s="4" t="s">
        <v>241</v>
      </c>
      <c r="F305" s="17"/>
    </row>
    <row r="306" spans="1:10" x14ac:dyDescent="0.25">
      <c r="A306" s="17"/>
      <c r="B306" s="17"/>
      <c r="C306" s="18"/>
      <c r="D306" s="17"/>
      <c r="E306" s="3"/>
      <c r="F306" s="17"/>
    </row>
    <row r="308" spans="1:10" x14ac:dyDescent="0.25">
      <c r="A308" t="s">
        <v>0</v>
      </c>
    </row>
    <row r="309" spans="1:10" ht="30" x14ac:dyDescent="0.25">
      <c r="A309" s="1" t="s">
        <v>243</v>
      </c>
    </row>
    <row r="311" spans="1:10" ht="45" x14ac:dyDescent="0.25">
      <c r="A311" s="2" t="s">
        <v>2</v>
      </c>
      <c r="B311" s="2" t="s">
        <v>3</v>
      </c>
      <c r="C311" s="2" t="s">
        <v>4</v>
      </c>
      <c r="D311" s="2" t="s">
        <v>5</v>
      </c>
      <c r="E311" s="2" t="s">
        <v>6</v>
      </c>
      <c r="F311" s="2" t="s">
        <v>7</v>
      </c>
      <c r="G311" s="2" t="s">
        <v>8</v>
      </c>
      <c r="H311" s="2" t="s">
        <v>9</v>
      </c>
      <c r="I311" s="2" t="s">
        <v>10</v>
      </c>
      <c r="J311" s="2" t="s">
        <v>11</v>
      </c>
    </row>
    <row r="312" spans="1:10" ht="90" x14ac:dyDescent="0.25">
      <c r="A312" s="17" t="s">
        <v>12</v>
      </c>
      <c r="B312" s="17" t="s">
        <v>13</v>
      </c>
      <c r="C312" s="18" t="s">
        <v>244</v>
      </c>
      <c r="D312" s="17" t="s">
        <v>15</v>
      </c>
      <c r="E312" s="3" t="s">
        <v>245</v>
      </c>
      <c r="F312" s="17" t="s">
        <v>190</v>
      </c>
      <c r="G312" s="19">
        <v>42168</v>
      </c>
      <c r="H312" s="17">
        <v>4</v>
      </c>
      <c r="I312" s="17"/>
      <c r="J312" s="17" t="s">
        <v>19</v>
      </c>
    </row>
    <row r="313" spans="1:10" x14ac:dyDescent="0.25">
      <c r="A313" s="17"/>
      <c r="B313" s="17"/>
      <c r="C313" s="18"/>
      <c r="D313" s="17"/>
      <c r="E313" s="3"/>
      <c r="F313" s="17"/>
      <c r="G313" s="19"/>
      <c r="H313" s="17"/>
      <c r="I313" s="17"/>
      <c r="J313" s="17"/>
    </row>
    <row r="314" spans="1:10" ht="345" x14ac:dyDescent="0.25">
      <c r="A314" s="17"/>
      <c r="B314" s="17"/>
      <c r="C314" s="18"/>
      <c r="D314" s="17"/>
      <c r="E314" s="4" t="s">
        <v>246</v>
      </c>
      <c r="F314" s="17"/>
      <c r="G314" s="19"/>
      <c r="H314" s="17"/>
      <c r="I314" s="17"/>
      <c r="J314" s="17"/>
    </row>
    <row r="315" spans="1:10" x14ac:dyDescent="0.25">
      <c r="A315" s="17"/>
      <c r="B315" s="17"/>
      <c r="C315" s="18"/>
      <c r="D315" s="17"/>
      <c r="E315" s="3"/>
      <c r="F315" s="17"/>
      <c r="G315" s="19"/>
      <c r="H315" s="17"/>
      <c r="I315" s="17"/>
      <c r="J315" s="17"/>
    </row>
    <row r="316" spans="1:10" ht="30" x14ac:dyDescent="0.25">
      <c r="A316" s="17"/>
      <c r="B316" s="17"/>
      <c r="C316" s="18"/>
      <c r="D316" s="17"/>
      <c r="E316" s="3" t="s">
        <v>247</v>
      </c>
      <c r="F316" s="17"/>
      <c r="G316" s="19"/>
      <c r="H316" s="17"/>
      <c r="I316" s="17"/>
      <c r="J316" s="17"/>
    </row>
    <row r="317" spans="1:10" x14ac:dyDescent="0.25">
      <c r="A317" s="17"/>
      <c r="B317" s="17"/>
      <c r="C317" s="18"/>
      <c r="D317" s="17"/>
      <c r="E317" s="3"/>
      <c r="F317" s="17"/>
      <c r="G317" s="19"/>
      <c r="H317" s="17"/>
      <c r="I317" s="17"/>
      <c r="J317" s="17"/>
    </row>
    <row r="318" spans="1:10" ht="90" x14ac:dyDescent="0.25">
      <c r="A318" s="17" t="s">
        <v>12</v>
      </c>
      <c r="B318" s="17" t="s">
        <v>27</v>
      </c>
      <c r="C318" s="18" t="s">
        <v>248</v>
      </c>
      <c r="D318" s="17" t="s">
        <v>15</v>
      </c>
      <c r="E318" s="3" t="s">
        <v>249</v>
      </c>
      <c r="F318" s="17" t="s">
        <v>198</v>
      </c>
      <c r="G318" s="17" t="s">
        <v>211</v>
      </c>
      <c r="H318" s="17">
        <v>4</v>
      </c>
      <c r="I318" s="17"/>
      <c r="J318" s="17" t="s">
        <v>19</v>
      </c>
    </row>
    <row r="319" spans="1:10" x14ac:dyDescent="0.25">
      <c r="A319" s="17"/>
      <c r="B319" s="17"/>
      <c r="C319" s="18"/>
      <c r="D319" s="17"/>
      <c r="E319" s="3"/>
      <c r="F319" s="17"/>
      <c r="G319" s="17"/>
      <c r="H319" s="17"/>
      <c r="I319" s="17"/>
      <c r="J319" s="17"/>
    </row>
    <row r="320" spans="1:10" ht="300" x14ac:dyDescent="0.25">
      <c r="A320" s="17"/>
      <c r="B320" s="17"/>
      <c r="C320" s="18"/>
      <c r="D320" s="17"/>
      <c r="E320" s="4" t="s">
        <v>250</v>
      </c>
      <c r="F320" s="17"/>
      <c r="G320" s="17"/>
      <c r="H320" s="17"/>
      <c r="I320" s="17"/>
      <c r="J320" s="17"/>
    </row>
    <row r="321" spans="1:10" x14ac:dyDescent="0.25">
      <c r="A321" s="17"/>
      <c r="B321" s="17"/>
      <c r="C321" s="18"/>
      <c r="D321" s="17"/>
      <c r="E321" s="3"/>
      <c r="F321" s="17"/>
      <c r="G321" s="17"/>
      <c r="H321" s="17"/>
      <c r="I321" s="17"/>
      <c r="J321" s="17"/>
    </row>
    <row r="322" spans="1:10" ht="90" x14ac:dyDescent="0.25">
      <c r="A322" s="17" t="s">
        <v>12</v>
      </c>
      <c r="B322" s="17" t="s">
        <v>13</v>
      </c>
      <c r="C322" s="18" t="s">
        <v>251</v>
      </c>
      <c r="D322" s="17" t="s">
        <v>15</v>
      </c>
      <c r="E322" s="3" t="s">
        <v>252</v>
      </c>
      <c r="F322" s="17" t="s">
        <v>208</v>
      </c>
      <c r="G322" s="19">
        <v>42020</v>
      </c>
      <c r="H322" s="17">
        <v>4</v>
      </c>
      <c r="I322" s="17"/>
      <c r="J322" s="17" t="s">
        <v>19</v>
      </c>
    </row>
    <row r="323" spans="1:10" x14ac:dyDescent="0.25">
      <c r="A323" s="17"/>
      <c r="B323" s="17"/>
      <c r="C323" s="18"/>
      <c r="D323" s="17"/>
      <c r="E323" s="3"/>
      <c r="F323" s="17"/>
      <c r="G323" s="19"/>
      <c r="H323" s="17"/>
      <c r="I323" s="17"/>
      <c r="J323" s="17"/>
    </row>
    <row r="324" spans="1:10" ht="180" x14ac:dyDescent="0.25">
      <c r="A324" s="17"/>
      <c r="B324" s="17"/>
      <c r="C324" s="18"/>
      <c r="D324" s="17"/>
      <c r="E324" s="4" t="s">
        <v>253</v>
      </c>
      <c r="F324" s="17"/>
      <c r="G324" s="19"/>
      <c r="H324" s="17"/>
      <c r="I324" s="17"/>
      <c r="J324" s="17"/>
    </row>
    <row r="325" spans="1:10" x14ac:dyDescent="0.25">
      <c r="A325" s="17"/>
      <c r="B325" s="17"/>
      <c r="C325" s="18"/>
      <c r="D325" s="17"/>
      <c r="E325" s="3"/>
      <c r="F325" s="17"/>
      <c r="G325" s="19"/>
      <c r="H325" s="17"/>
      <c r="I325" s="17"/>
      <c r="J325" s="17"/>
    </row>
    <row r="326" spans="1:10" ht="409.5" x14ac:dyDescent="0.25">
      <c r="A326" s="17"/>
      <c r="B326" s="17"/>
      <c r="C326" s="18"/>
      <c r="D326" s="17"/>
      <c r="E326" s="4" t="s">
        <v>254</v>
      </c>
      <c r="F326" s="17"/>
      <c r="G326" s="19"/>
      <c r="H326" s="17"/>
      <c r="I326" s="17"/>
      <c r="J326" s="17"/>
    </row>
    <row r="327" spans="1:10" x14ac:dyDescent="0.25">
      <c r="A327" s="17"/>
      <c r="B327" s="17"/>
      <c r="C327" s="18"/>
      <c r="D327" s="17"/>
      <c r="E327" s="3"/>
      <c r="F327" s="17"/>
      <c r="G327" s="19"/>
      <c r="H327" s="17"/>
      <c r="I327" s="17"/>
      <c r="J327" s="17"/>
    </row>
    <row r="328" spans="1:10" ht="90" x14ac:dyDescent="0.25">
      <c r="A328" s="17" t="s">
        <v>12</v>
      </c>
      <c r="B328" s="17" t="s">
        <v>13</v>
      </c>
      <c r="C328" s="18" t="s">
        <v>255</v>
      </c>
      <c r="D328" s="17" t="s">
        <v>15</v>
      </c>
      <c r="E328" s="3" t="s">
        <v>256</v>
      </c>
      <c r="F328" s="17" t="s">
        <v>258</v>
      </c>
      <c r="G328" s="19">
        <v>42051</v>
      </c>
      <c r="H328" s="17">
        <v>4</v>
      </c>
      <c r="I328" s="17"/>
      <c r="J328" s="17" t="s">
        <v>19</v>
      </c>
    </row>
    <row r="329" spans="1:10" x14ac:dyDescent="0.25">
      <c r="A329" s="17"/>
      <c r="B329" s="17"/>
      <c r="C329" s="18"/>
      <c r="D329" s="17"/>
      <c r="E329" s="3"/>
      <c r="F329" s="17"/>
      <c r="G329" s="19"/>
      <c r="H329" s="17"/>
      <c r="I329" s="17"/>
      <c r="J329" s="17"/>
    </row>
    <row r="330" spans="1:10" ht="330" x14ac:dyDescent="0.25">
      <c r="A330" s="17"/>
      <c r="B330" s="17"/>
      <c r="C330" s="18"/>
      <c r="D330" s="17"/>
      <c r="E330" s="4" t="s">
        <v>257</v>
      </c>
      <c r="F330" s="17"/>
      <c r="G330" s="19"/>
      <c r="H330" s="17"/>
      <c r="I330" s="17"/>
      <c r="J330" s="17"/>
    </row>
    <row r="331" spans="1:10" x14ac:dyDescent="0.25">
      <c r="A331" s="17"/>
      <c r="B331" s="17"/>
      <c r="C331" s="18"/>
      <c r="D331" s="17"/>
      <c r="E331" s="3"/>
      <c r="F331" s="17"/>
      <c r="G331" s="19"/>
      <c r="H331" s="17"/>
      <c r="I331" s="17"/>
      <c r="J331" s="17"/>
    </row>
    <row r="332" spans="1:10" ht="90" x14ac:dyDescent="0.25">
      <c r="A332" s="17" t="s">
        <v>12</v>
      </c>
      <c r="B332" s="17" t="s">
        <v>13</v>
      </c>
      <c r="C332" s="18" t="s">
        <v>259</v>
      </c>
      <c r="D332" s="17" t="s">
        <v>15</v>
      </c>
      <c r="E332" s="3" t="s">
        <v>260</v>
      </c>
      <c r="F332" s="17" t="s">
        <v>258</v>
      </c>
      <c r="G332" s="19">
        <v>42079</v>
      </c>
      <c r="H332" s="17">
        <v>4</v>
      </c>
      <c r="I332" s="17"/>
      <c r="J332" s="17" t="s">
        <v>19</v>
      </c>
    </row>
    <row r="333" spans="1:10" x14ac:dyDescent="0.25">
      <c r="A333" s="17"/>
      <c r="B333" s="17"/>
      <c r="C333" s="18"/>
      <c r="D333" s="17"/>
      <c r="E333" s="3"/>
      <c r="F333" s="17"/>
      <c r="G333" s="19"/>
      <c r="H333" s="17"/>
      <c r="I333" s="17"/>
      <c r="J333" s="17"/>
    </row>
    <row r="334" spans="1:10" ht="330" x14ac:dyDescent="0.25">
      <c r="A334" s="17"/>
      <c r="B334" s="17"/>
      <c r="C334" s="18"/>
      <c r="D334" s="17"/>
      <c r="E334" s="4" t="s">
        <v>257</v>
      </c>
      <c r="F334" s="17"/>
      <c r="G334" s="19"/>
      <c r="H334" s="17"/>
      <c r="I334" s="17"/>
      <c r="J334" s="17"/>
    </row>
    <row r="335" spans="1:10" x14ac:dyDescent="0.25">
      <c r="A335" s="17"/>
      <c r="B335" s="17"/>
      <c r="C335" s="18"/>
      <c r="D335" s="17"/>
      <c r="E335" s="3"/>
      <c r="F335" s="17"/>
      <c r="G335" s="19"/>
      <c r="H335" s="17"/>
      <c r="I335" s="17"/>
      <c r="J335" s="17"/>
    </row>
    <row r="336" spans="1:10" ht="165" x14ac:dyDescent="0.25">
      <c r="A336" s="17" t="s">
        <v>12</v>
      </c>
      <c r="B336" s="17" t="s">
        <v>13</v>
      </c>
      <c r="C336" s="18" t="s">
        <v>261</v>
      </c>
      <c r="D336" s="17" t="s">
        <v>15</v>
      </c>
      <c r="E336" s="3" t="s">
        <v>262</v>
      </c>
      <c r="F336" s="17" t="s">
        <v>264</v>
      </c>
      <c r="G336" s="19">
        <v>42077</v>
      </c>
      <c r="H336" s="17">
        <v>4</v>
      </c>
      <c r="I336" s="17"/>
      <c r="J336" s="17" t="s">
        <v>19</v>
      </c>
    </row>
    <row r="337" spans="1:13" x14ac:dyDescent="0.25">
      <c r="A337" s="17"/>
      <c r="B337" s="17"/>
      <c r="C337" s="18"/>
      <c r="D337" s="17"/>
      <c r="E337" s="3"/>
      <c r="F337" s="17"/>
      <c r="G337" s="19"/>
      <c r="H337" s="17"/>
      <c r="I337" s="17"/>
      <c r="J337" s="17"/>
    </row>
    <row r="338" spans="1:13" ht="300" x14ac:dyDescent="0.25">
      <c r="A338" s="17"/>
      <c r="B338" s="17"/>
      <c r="C338" s="18"/>
      <c r="D338" s="17"/>
      <c r="E338" s="4" t="s">
        <v>263</v>
      </c>
      <c r="F338" s="17"/>
      <c r="G338" s="19"/>
      <c r="H338" s="17"/>
      <c r="I338" s="17"/>
      <c r="J338" s="17"/>
    </row>
    <row r="339" spans="1:13" x14ac:dyDescent="0.25">
      <c r="A339" s="17"/>
      <c r="B339" s="17"/>
      <c r="C339" s="18"/>
      <c r="D339" s="17"/>
      <c r="E339" s="3"/>
      <c r="F339" s="17"/>
      <c r="G339" s="19"/>
      <c r="H339" s="17"/>
      <c r="I339" s="17"/>
      <c r="J339" s="17"/>
    </row>
    <row r="340" spans="1:13" ht="165" x14ac:dyDescent="0.25">
      <c r="A340" s="17" t="s">
        <v>12</v>
      </c>
      <c r="B340" s="17" t="s">
        <v>27</v>
      </c>
      <c r="C340" s="18" t="s">
        <v>265</v>
      </c>
      <c r="D340" s="17" t="s">
        <v>15</v>
      </c>
      <c r="E340" s="3" t="s">
        <v>266</v>
      </c>
      <c r="F340" s="17" t="s">
        <v>264</v>
      </c>
      <c r="G340" s="17">
        <f>-1 / 14</f>
        <v>-7.1428571428571425E-2</v>
      </c>
      <c r="H340" s="17">
        <v>4</v>
      </c>
      <c r="I340" s="17"/>
      <c r="J340" s="17" t="s">
        <v>19</v>
      </c>
    </row>
    <row r="341" spans="1:13" x14ac:dyDescent="0.25">
      <c r="A341" s="17"/>
      <c r="B341" s="17"/>
      <c r="C341" s="18"/>
      <c r="D341" s="17"/>
      <c r="E341" s="3"/>
      <c r="F341" s="17"/>
      <c r="G341" s="17"/>
      <c r="H341" s="17"/>
      <c r="I341" s="17"/>
      <c r="J341" s="17"/>
    </row>
    <row r="342" spans="1:13" ht="300" x14ac:dyDescent="0.25">
      <c r="A342" s="17"/>
      <c r="B342" s="17"/>
      <c r="C342" s="18"/>
      <c r="D342" s="17"/>
      <c r="E342" s="4" t="s">
        <v>263</v>
      </c>
      <c r="F342" s="17"/>
      <c r="G342" s="17"/>
      <c r="H342" s="17"/>
      <c r="I342" s="17"/>
      <c r="J342" s="17"/>
    </row>
    <row r="343" spans="1:13" x14ac:dyDescent="0.25">
      <c r="A343" s="17"/>
      <c r="B343" s="17"/>
      <c r="C343" s="18"/>
      <c r="D343" s="17"/>
      <c r="E343" s="3"/>
      <c r="F343" s="17"/>
      <c r="G343" s="17"/>
      <c r="H343" s="17"/>
      <c r="I343" s="17"/>
      <c r="J343" s="17"/>
    </row>
    <row r="344" spans="1:13" ht="165" x14ac:dyDescent="0.25">
      <c r="A344" s="17" t="s">
        <v>12</v>
      </c>
      <c r="B344" s="17" t="s">
        <v>13</v>
      </c>
      <c r="C344" s="18" t="s">
        <v>267</v>
      </c>
      <c r="D344" s="17" t="s">
        <v>15</v>
      </c>
      <c r="E344" s="3" t="s">
        <v>268</v>
      </c>
      <c r="F344" s="17" t="s">
        <v>264</v>
      </c>
      <c r="G344" s="19">
        <v>42018</v>
      </c>
      <c r="H344" s="17">
        <v>4</v>
      </c>
      <c r="I344" s="17"/>
      <c r="J344" s="17" t="s">
        <v>19</v>
      </c>
    </row>
    <row r="345" spans="1:13" x14ac:dyDescent="0.25">
      <c r="A345" s="17"/>
      <c r="B345" s="17"/>
      <c r="C345" s="18"/>
      <c r="D345" s="17"/>
      <c r="E345" s="3"/>
      <c r="F345" s="17"/>
      <c r="G345" s="19"/>
      <c r="H345" s="17"/>
      <c r="I345" s="17"/>
      <c r="J345" s="17"/>
    </row>
    <row r="346" spans="1:13" ht="300" x14ac:dyDescent="0.25">
      <c r="A346" s="17"/>
      <c r="B346" s="17"/>
      <c r="C346" s="18"/>
      <c r="D346" s="17"/>
      <c r="E346" s="4" t="s">
        <v>263</v>
      </c>
      <c r="F346" s="17"/>
      <c r="G346" s="19"/>
      <c r="H346" s="17"/>
      <c r="I346" s="17"/>
      <c r="J346" s="17"/>
    </row>
    <row r="347" spans="1:13" x14ac:dyDescent="0.25">
      <c r="A347" s="17"/>
      <c r="B347" s="17"/>
      <c r="C347" s="18"/>
      <c r="D347" s="17"/>
      <c r="E347" s="3"/>
      <c r="F347" s="17"/>
      <c r="G347" s="19"/>
      <c r="H347" s="17"/>
      <c r="I347" s="17"/>
      <c r="J347" s="17"/>
    </row>
    <row r="348" spans="1:13" ht="150" x14ac:dyDescent="0.25">
      <c r="A348" s="17" t="s">
        <v>12</v>
      </c>
      <c r="B348" s="17" t="s">
        <v>27</v>
      </c>
      <c r="C348" s="18" t="s">
        <v>269</v>
      </c>
      <c r="D348" s="17" t="s">
        <v>15</v>
      </c>
      <c r="E348" s="3" t="s">
        <v>270</v>
      </c>
      <c r="F348" s="17" t="s">
        <v>272</v>
      </c>
      <c r="G348" s="17">
        <f>-1 / 11</f>
        <v>-9.0909090909090912E-2</v>
      </c>
      <c r="H348" s="17">
        <v>4</v>
      </c>
      <c r="I348" s="17"/>
      <c r="J348" s="17" t="s">
        <v>19</v>
      </c>
    </row>
    <row r="349" spans="1:13" x14ac:dyDescent="0.25">
      <c r="A349" s="17"/>
      <c r="B349" s="17"/>
      <c r="C349" s="18"/>
      <c r="D349" s="17"/>
      <c r="E349" s="3"/>
      <c r="F349" s="17"/>
      <c r="G349" s="17"/>
      <c r="H349" s="17"/>
      <c r="I349" s="17"/>
      <c r="J349" s="17"/>
    </row>
    <row r="350" spans="1:13" ht="255" x14ac:dyDescent="0.25">
      <c r="A350" s="17"/>
      <c r="B350" s="17"/>
      <c r="C350" s="18"/>
      <c r="D350" s="17"/>
      <c r="E350" s="4" t="s">
        <v>271</v>
      </c>
      <c r="F350" s="17"/>
      <c r="G350" s="17"/>
      <c r="H350" s="17"/>
      <c r="I350" s="17"/>
      <c r="J350" s="17"/>
      <c r="L350">
        <v>32</v>
      </c>
      <c r="M350">
        <v>5</v>
      </c>
    </row>
    <row r="351" spans="1:13" x14ac:dyDescent="0.25">
      <c r="A351" s="17"/>
      <c r="B351" s="17"/>
      <c r="C351" s="18"/>
      <c r="D351" s="17"/>
      <c r="E351" s="3"/>
      <c r="F351" s="17"/>
      <c r="G351" s="17"/>
      <c r="H351" s="17"/>
      <c r="I351" s="17"/>
      <c r="J351" s="17"/>
    </row>
    <row r="352" spans="1:13" ht="165" x14ac:dyDescent="0.25">
      <c r="A352" s="17" t="s">
        <v>12</v>
      </c>
      <c r="B352" s="17" t="s">
        <v>27</v>
      </c>
      <c r="C352" s="18" t="s">
        <v>273</v>
      </c>
      <c r="D352" s="17" t="s">
        <v>15</v>
      </c>
      <c r="E352" s="3" t="s">
        <v>274</v>
      </c>
      <c r="F352" s="17" t="s">
        <v>272</v>
      </c>
      <c r="G352" s="17" t="s">
        <v>275</v>
      </c>
      <c r="H352" s="17">
        <v>4</v>
      </c>
      <c r="I352" s="17"/>
      <c r="J352" s="17" t="s">
        <v>19</v>
      </c>
    </row>
    <row r="353" spans="1:10" x14ac:dyDescent="0.25">
      <c r="A353" s="17"/>
      <c r="B353" s="17"/>
      <c r="C353" s="18"/>
      <c r="D353" s="17"/>
      <c r="E353" s="3"/>
      <c r="F353" s="17"/>
      <c r="G353" s="17"/>
      <c r="H353" s="17"/>
      <c r="I353" s="17"/>
      <c r="J353" s="17"/>
    </row>
    <row r="354" spans="1:10" ht="255" x14ac:dyDescent="0.25">
      <c r="A354" s="17"/>
      <c r="B354" s="17"/>
      <c r="C354" s="18"/>
      <c r="D354" s="17"/>
      <c r="E354" s="4" t="s">
        <v>271</v>
      </c>
      <c r="F354" s="17"/>
      <c r="G354" s="17"/>
      <c r="H354" s="17"/>
      <c r="I354" s="17"/>
      <c r="J354" s="17"/>
    </row>
    <row r="355" spans="1:10" x14ac:dyDescent="0.25">
      <c r="A355" s="17"/>
      <c r="B355" s="17"/>
      <c r="C355" s="18"/>
      <c r="D355" s="17"/>
      <c r="E355" s="3"/>
      <c r="F355" s="17"/>
      <c r="G355" s="17"/>
      <c r="H355" s="17"/>
      <c r="I355" s="17"/>
      <c r="J355" s="17"/>
    </row>
    <row r="356" spans="1:10" ht="165" x14ac:dyDescent="0.25">
      <c r="A356" s="17" t="s">
        <v>12</v>
      </c>
      <c r="B356" s="17" t="s">
        <v>27</v>
      </c>
      <c r="C356" s="18" t="s">
        <v>276</v>
      </c>
      <c r="D356" s="17" t="s">
        <v>15</v>
      </c>
      <c r="E356" s="3" t="s">
        <v>277</v>
      </c>
      <c r="F356" s="17" t="s">
        <v>279</v>
      </c>
      <c r="G356" s="17">
        <f>-2 / 11</f>
        <v>-0.18181818181818182</v>
      </c>
      <c r="H356" s="17">
        <v>4</v>
      </c>
      <c r="I356" s="17"/>
      <c r="J356" s="17" t="s">
        <v>19</v>
      </c>
    </row>
    <row r="357" spans="1:10" x14ac:dyDescent="0.25">
      <c r="A357" s="17"/>
      <c r="B357" s="17"/>
      <c r="C357" s="18"/>
      <c r="D357" s="17"/>
      <c r="E357" s="3"/>
      <c r="F357" s="17"/>
      <c r="G357" s="17"/>
      <c r="H357" s="17"/>
      <c r="I357" s="17"/>
      <c r="J357" s="17"/>
    </row>
    <row r="358" spans="1:10" ht="255" x14ac:dyDescent="0.25">
      <c r="A358" s="17"/>
      <c r="B358" s="17"/>
      <c r="C358" s="18"/>
      <c r="D358" s="17"/>
      <c r="E358" s="4" t="s">
        <v>278</v>
      </c>
      <c r="F358" s="17"/>
      <c r="G358" s="17"/>
      <c r="H358" s="17"/>
      <c r="I358" s="17"/>
      <c r="J358" s="17"/>
    </row>
    <row r="359" spans="1:10" x14ac:dyDescent="0.25">
      <c r="A359" s="17"/>
      <c r="B359" s="17"/>
      <c r="C359" s="18"/>
      <c r="D359" s="17"/>
      <c r="E359" s="3"/>
      <c r="F359" s="17"/>
      <c r="G359" s="17"/>
      <c r="H359" s="17"/>
      <c r="I359" s="17"/>
      <c r="J359" s="17"/>
    </row>
    <row r="360" spans="1:10" ht="90" x14ac:dyDescent="0.25">
      <c r="A360" s="17" t="s">
        <v>12</v>
      </c>
      <c r="B360" s="17" t="s">
        <v>27</v>
      </c>
      <c r="C360" s="18" t="s">
        <v>280</v>
      </c>
      <c r="D360" s="17" t="s">
        <v>15</v>
      </c>
      <c r="E360" s="3" t="s">
        <v>281</v>
      </c>
      <c r="F360" s="17" t="s">
        <v>283</v>
      </c>
      <c r="G360" s="17">
        <f>-1 / 15</f>
        <v>-6.6666666666666666E-2</v>
      </c>
      <c r="H360" s="17">
        <v>4</v>
      </c>
      <c r="I360" s="17"/>
      <c r="J360" s="17" t="s">
        <v>19</v>
      </c>
    </row>
    <row r="361" spans="1:10" x14ac:dyDescent="0.25">
      <c r="A361" s="17"/>
      <c r="B361" s="17"/>
      <c r="C361" s="18"/>
      <c r="D361" s="17"/>
      <c r="E361" s="3"/>
      <c r="F361" s="17"/>
      <c r="G361" s="17"/>
      <c r="H361" s="17"/>
      <c r="I361" s="17"/>
      <c r="J361" s="17"/>
    </row>
    <row r="362" spans="1:10" ht="240" x14ac:dyDescent="0.25">
      <c r="A362" s="17"/>
      <c r="B362" s="17"/>
      <c r="C362" s="18"/>
      <c r="D362" s="17"/>
      <c r="E362" s="4" t="s">
        <v>282</v>
      </c>
      <c r="F362" s="17"/>
      <c r="G362" s="17"/>
      <c r="H362" s="17"/>
      <c r="I362" s="17"/>
      <c r="J362" s="17"/>
    </row>
    <row r="363" spans="1:10" x14ac:dyDescent="0.25">
      <c r="A363" s="17"/>
      <c r="B363" s="17"/>
      <c r="C363" s="18"/>
      <c r="D363" s="17"/>
      <c r="E363" s="3"/>
      <c r="F363" s="17"/>
      <c r="G363" s="17"/>
      <c r="H363" s="17"/>
      <c r="I363" s="17"/>
      <c r="J363" s="17"/>
    </row>
    <row r="364" spans="1:10" ht="90" x14ac:dyDescent="0.25">
      <c r="A364" s="17" t="s">
        <v>12</v>
      </c>
      <c r="B364" s="17" t="s">
        <v>27</v>
      </c>
      <c r="C364" s="18" t="s">
        <v>284</v>
      </c>
      <c r="D364" s="17" t="s">
        <v>15</v>
      </c>
      <c r="E364" s="3" t="s">
        <v>245</v>
      </c>
      <c r="F364" s="17" t="s">
        <v>190</v>
      </c>
      <c r="G364" s="17">
        <f>-1 / 13</f>
        <v>-7.6923076923076927E-2</v>
      </c>
      <c r="H364" s="17">
        <v>4</v>
      </c>
      <c r="I364" s="17"/>
      <c r="J364" s="17" t="s">
        <v>19</v>
      </c>
    </row>
    <row r="365" spans="1:10" x14ac:dyDescent="0.25">
      <c r="A365" s="17"/>
      <c r="B365" s="17"/>
      <c r="C365" s="18"/>
      <c r="D365" s="17"/>
      <c r="E365" s="3"/>
      <c r="F365" s="17"/>
      <c r="G365" s="17"/>
      <c r="H365" s="17"/>
      <c r="I365" s="17"/>
      <c r="J365" s="17"/>
    </row>
    <row r="366" spans="1:10" ht="345" x14ac:dyDescent="0.25">
      <c r="A366" s="17"/>
      <c r="B366" s="17"/>
      <c r="C366" s="18"/>
      <c r="D366" s="17"/>
      <c r="E366" s="4" t="s">
        <v>285</v>
      </c>
      <c r="F366" s="17"/>
      <c r="G366" s="17"/>
      <c r="H366" s="17"/>
      <c r="I366" s="17"/>
      <c r="J366" s="17"/>
    </row>
    <row r="367" spans="1:10" x14ac:dyDescent="0.25">
      <c r="A367" s="17"/>
      <c r="B367" s="17"/>
      <c r="C367" s="18"/>
      <c r="D367" s="17"/>
      <c r="E367" s="3"/>
      <c r="F367" s="17"/>
      <c r="G367" s="17"/>
      <c r="H367" s="17"/>
      <c r="I367" s="17"/>
      <c r="J367" s="17"/>
    </row>
    <row r="368" spans="1:10" ht="30" x14ac:dyDescent="0.25">
      <c r="A368" s="17"/>
      <c r="B368" s="17"/>
      <c r="C368" s="18"/>
      <c r="D368" s="17"/>
      <c r="E368" s="3" t="s">
        <v>286</v>
      </c>
      <c r="F368" s="17"/>
      <c r="G368" s="17"/>
      <c r="H368" s="17"/>
      <c r="I368" s="17"/>
      <c r="J368" s="17"/>
    </row>
    <row r="369" spans="1:10" x14ac:dyDescent="0.25">
      <c r="A369" s="17"/>
      <c r="B369" s="17"/>
      <c r="C369" s="18"/>
      <c r="D369" s="17"/>
      <c r="E369" s="3"/>
      <c r="F369" s="17"/>
      <c r="G369" s="17"/>
      <c r="H369" s="17"/>
      <c r="I369" s="17"/>
      <c r="J369" s="17"/>
    </row>
    <row r="370" spans="1:10" ht="75" x14ac:dyDescent="0.25">
      <c r="A370" s="17" t="s">
        <v>12</v>
      </c>
      <c r="B370" s="17" t="s">
        <v>27</v>
      </c>
      <c r="C370" s="18" t="s">
        <v>287</v>
      </c>
      <c r="D370" s="17" t="s">
        <v>15</v>
      </c>
      <c r="E370" s="3" t="s">
        <v>288</v>
      </c>
      <c r="F370" s="17" t="s">
        <v>290</v>
      </c>
      <c r="G370" s="17">
        <f>-2 / 36</f>
        <v>-5.5555555555555552E-2</v>
      </c>
      <c r="H370" s="17">
        <v>4</v>
      </c>
      <c r="I370" s="17"/>
      <c r="J370" s="17" t="s">
        <v>19</v>
      </c>
    </row>
    <row r="371" spans="1:10" x14ac:dyDescent="0.25">
      <c r="A371" s="17"/>
      <c r="B371" s="17"/>
      <c r="C371" s="18"/>
      <c r="D371" s="17"/>
      <c r="E371" s="3"/>
      <c r="F371" s="17"/>
      <c r="G371" s="17"/>
      <c r="H371" s="17"/>
      <c r="I371" s="17"/>
      <c r="J371" s="17"/>
    </row>
    <row r="372" spans="1:10" ht="210" x14ac:dyDescent="0.25">
      <c r="A372" s="17"/>
      <c r="B372" s="17"/>
      <c r="C372" s="18"/>
      <c r="D372" s="17"/>
      <c r="E372" s="4" t="s">
        <v>289</v>
      </c>
      <c r="F372" s="17"/>
      <c r="G372" s="17"/>
      <c r="H372" s="17"/>
      <c r="I372" s="17"/>
      <c r="J372" s="17"/>
    </row>
    <row r="373" spans="1:10" x14ac:dyDescent="0.25">
      <c r="A373" s="17"/>
      <c r="B373" s="17"/>
      <c r="C373" s="18"/>
      <c r="D373" s="17"/>
      <c r="E373" s="3"/>
      <c r="F373" s="17"/>
      <c r="G373" s="17"/>
      <c r="H373" s="17"/>
      <c r="I373" s="17"/>
      <c r="J373" s="17"/>
    </row>
    <row r="374" spans="1:10" ht="75" x14ac:dyDescent="0.25">
      <c r="A374" s="17" t="s">
        <v>12</v>
      </c>
      <c r="B374" s="17" t="s">
        <v>27</v>
      </c>
      <c r="C374" s="18" t="s">
        <v>291</v>
      </c>
      <c r="D374" s="17" t="s">
        <v>15</v>
      </c>
      <c r="E374" s="3" t="s">
        <v>292</v>
      </c>
      <c r="F374" s="17" t="s">
        <v>294</v>
      </c>
      <c r="G374" s="17">
        <f>-1 / 32</f>
        <v>-3.125E-2</v>
      </c>
      <c r="H374" s="17">
        <v>4</v>
      </c>
      <c r="I374" s="17"/>
      <c r="J374" s="17" t="s">
        <v>19</v>
      </c>
    </row>
    <row r="375" spans="1:10" x14ac:dyDescent="0.25">
      <c r="A375" s="17"/>
      <c r="B375" s="17"/>
      <c r="C375" s="18"/>
      <c r="D375" s="17"/>
      <c r="E375" s="3"/>
      <c r="F375" s="17"/>
      <c r="G375" s="17"/>
      <c r="H375" s="17"/>
      <c r="I375" s="17"/>
      <c r="J375" s="17"/>
    </row>
    <row r="376" spans="1:10" ht="270" x14ac:dyDescent="0.25">
      <c r="A376" s="17"/>
      <c r="B376" s="17"/>
      <c r="C376" s="18"/>
      <c r="D376" s="17"/>
      <c r="E376" s="4" t="s">
        <v>293</v>
      </c>
      <c r="F376" s="17"/>
      <c r="G376" s="17"/>
      <c r="H376" s="17"/>
      <c r="I376" s="17"/>
      <c r="J376" s="17"/>
    </row>
    <row r="377" spans="1:10" x14ac:dyDescent="0.25">
      <c r="A377" s="17"/>
      <c r="B377" s="17"/>
      <c r="C377" s="18"/>
      <c r="D377" s="17"/>
      <c r="E377" s="3"/>
      <c r="F377" s="17"/>
      <c r="G377" s="17"/>
      <c r="H377" s="17"/>
      <c r="I377" s="17"/>
      <c r="J377" s="17"/>
    </row>
    <row r="378" spans="1:10" ht="90" x14ac:dyDescent="0.25">
      <c r="A378" s="17" t="s">
        <v>12</v>
      </c>
      <c r="B378" s="17" t="s">
        <v>13</v>
      </c>
      <c r="C378" s="18" t="s">
        <v>295</v>
      </c>
      <c r="D378" s="17" t="s">
        <v>15</v>
      </c>
      <c r="E378" s="3" t="s">
        <v>296</v>
      </c>
      <c r="F378" s="17" t="s">
        <v>294</v>
      </c>
      <c r="G378" s="19">
        <v>42079</v>
      </c>
      <c r="H378" s="17">
        <v>4</v>
      </c>
      <c r="I378" s="17"/>
      <c r="J378" s="17" t="s">
        <v>19</v>
      </c>
    </row>
    <row r="379" spans="1:10" x14ac:dyDescent="0.25">
      <c r="A379" s="17"/>
      <c r="B379" s="17"/>
      <c r="C379" s="18"/>
      <c r="D379" s="17"/>
      <c r="E379" s="3"/>
      <c r="F379" s="17"/>
      <c r="G379" s="19"/>
      <c r="H379" s="17"/>
      <c r="I379" s="17"/>
      <c r="J379" s="17"/>
    </row>
    <row r="380" spans="1:10" ht="195" x14ac:dyDescent="0.25">
      <c r="A380" s="17"/>
      <c r="B380" s="17"/>
      <c r="C380" s="18"/>
      <c r="D380" s="17"/>
      <c r="E380" s="4" t="s">
        <v>297</v>
      </c>
      <c r="F380" s="17"/>
      <c r="G380" s="19"/>
      <c r="H380" s="17"/>
      <c r="I380" s="17"/>
      <c r="J380" s="17"/>
    </row>
    <row r="381" spans="1:10" x14ac:dyDescent="0.25">
      <c r="A381" s="17"/>
      <c r="B381" s="17"/>
      <c r="C381" s="18"/>
      <c r="D381" s="17"/>
      <c r="E381" s="3"/>
      <c r="F381" s="17"/>
      <c r="G381" s="19"/>
      <c r="H381" s="17"/>
      <c r="I381" s="17"/>
      <c r="J381" s="17"/>
    </row>
    <row r="382" spans="1:10" ht="75" x14ac:dyDescent="0.25">
      <c r="A382" s="17" t="s">
        <v>12</v>
      </c>
      <c r="B382" s="17" t="s">
        <v>27</v>
      </c>
      <c r="C382" s="18" t="s">
        <v>298</v>
      </c>
      <c r="D382" s="17" t="s">
        <v>15</v>
      </c>
      <c r="E382" s="3" t="s">
        <v>299</v>
      </c>
      <c r="F382" s="17" t="s">
        <v>301</v>
      </c>
      <c r="G382" s="17">
        <f>-1 / 23</f>
        <v>-4.3478260869565216E-2</v>
      </c>
      <c r="H382" s="17">
        <v>4</v>
      </c>
      <c r="I382" s="17"/>
      <c r="J382" s="17" t="s">
        <v>19</v>
      </c>
    </row>
    <row r="383" spans="1:10" x14ac:dyDescent="0.25">
      <c r="A383" s="17"/>
      <c r="B383" s="17"/>
      <c r="C383" s="18"/>
      <c r="D383" s="17"/>
      <c r="E383" s="3"/>
      <c r="F383" s="17"/>
      <c r="G383" s="17"/>
      <c r="H383" s="17"/>
      <c r="I383" s="17"/>
      <c r="J383" s="17"/>
    </row>
    <row r="384" spans="1:10" ht="270" x14ac:dyDescent="0.25">
      <c r="A384" s="17"/>
      <c r="B384" s="17"/>
      <c r="C384" s="18"/>
      <c r="D384" s="17"/>
      <c r="E384" s="4" t="s">
        <v>300</v>
      </c>
      <c r="F384" s="17"/>
      <c r="G384" s="17"/>
      <c r="H384" s="17"/>
      <c r="I384" s="17"/>
      <c r="J384" s="17"/>
    </row>
    <row r="385" spans="1:10" x14ac:dyDescent="0.25">
      <c r="A385" s="17"/>
      <c r="B385" s="17"/>
      <c r="C385" s="18"/>
      <c r="D385" s="17"/>
      <c r="E385" s="3"/>
      <c r="F385" s="17"/>
      <c r="G385" s="17"/>
      <c r="H385" s="17"/>
      <c r="I385" s="17"/>
      <c r="J385" s="17"/>
    </row>
    <row r="386" spans="1:10" ht="75" x14ac:dyDescent="0.25">
      <c r="A386" s="17" t="s">
        <v>12</v>
      </c>
      <c r="B386" s="17" t="s">
        <v>13</v>
      </c>
      <c r="C386" s="18" t="s">
        <v>302</v>
      </c>
      <c r="D386" s="17" t="s">
        <v>15</v>
      </c>
      <c r="E386" s="3" t="s">
        <v>303</v>
      </c>
      <c r="F386" s="17" t="s">
        <v>305</v>
      </c>
      <c r="G386" s="19">
        <v>42060</v>
      </c>
      <c r="H386" s="17">
        <v>4</v>
      </c>
      <c r="I386" s="17"/>
      <c r="J386" s="17" t="s">
        <v>19</v>
      </c>
    </row>
    <row r="387" spans="1:10" x14ac:dyDescent="0.25">
      <c r="A387" s="17"/>
      <c r="B387" s="17"/>
      <c r="C387" s="18"/>
      <c r="D387" s="17"/>
      <c r="E387" s="3"/>
      <c r="F387" s="17"/>
      <c r="G387" s="19"/>
      <c r="H387" s="17"/>
      <c r="I387" s="17"/>
      <c r="J387" s="17"/>
    </row>
    <row r="388" spans="1:10" ht="255" x14ac:dyDescent="0.25">
      <c r="A388" s="17"/>
      <c r="B388" s="17"/>
      <c r="C388" s="18"/>
      <c r="D388" s="17"/>
      <c r="E388" s="4" t="s">
        <v>304</v>
      </c>
      <c r="F388" s="17"/>
      <c r="G388" s="19"/>
      <c r="H388" s="17"/>
      <c r="I388" s="17"/>
      <c r="J388" s="17"/>
    </row>
    <row r="389" spans="1:10" x14ac:dyDescent="0.25">
      <c r="A389" s="17"/>
      <c r="B389" s="17"/>
      <c r="C389" s="18"/>
      <c r="D389" s="17"/>
      <c r="E389" s="3"/>
      <c r="F389" s="17"/>
      <c r="G389" s="19"/>
      <c r="H389" s="17"/>
      <c r="I389" s="17"/>
      <c r="J389" s="17"/>
    </row>
    <row r="390" spans="1:10" ht="75" x14ac:dyDescent="0.25">
      <c r="A390" s="17" t="s">
        <v>12</v>
      </c>
      <c r="B390" s="17" t="s">
        <v>13</v>
      </c>
      <c r="C390" s="18" t="s">
        <v>306</v>
      </c>
      <c r="D390" s="17" t="s">
        <v>15</v>
      </c>
      <c r="E390" s="3" t="s">
        <v>307</v>
      </c>
      <c r="F390" s="17" t="s">
        <v>309</v>
      </c>
      <c r="G390" s="19">
        <v>42333</v>
      </c>
      <c r="H390" s="17">
        <v>4</v>
      </c>
      <c r="I390" s="17"/>
      <c r="J390" s="17" t="s">
        <v>19</v>
      </c>
    </row>
    <row r="391" spans="1:10" x14ac:dyDescent="0.25">
      <c r="A391" s="17"/>
      <c r="B391" s="17"/>
      <c r="C391" s="18"/>
      <c r="D391" s="17"/>
      <c r="E391" s="3"/>
      <c r="F391" s="17"/>
      <c r="G391" s="19"/>
      <c r="H391" s="17"/>
      <c r="I391" s="17"/>
      <c r="J391" s="17"/>
    </row>
    <row r="392" spans="1:10" ht="270" x14ac:dyDescent="0.25">
      <c r="A392" s="17"/>
      <c r="B392" s="17"/>
      <c r="C392" s="18"/>
      <c r="D392" s="17"/>
      <c r="E392" s="4" t="s">
        <v>308</v>
      </c>
      <c r="F392" s="17"/>
      <c r="G392" s="19"/>
      <c r="H392" s="17"/>
      <c r="I392" s="17"/>
      <c r="J392" s="17"/>
    </row>
    <row r="393" spans="1:10" x14ac:dyDescent="0.25">
      <c r="A393" s="17"/>
      <c r="B393" s="17"/>
      <c r="C393" s="18"/>
      <c r="D393" s="17"/>
      <c r="E393" s="3"/>
      <c r="F393" s="17"/>
      <c r="G393" s="19"/>
      <c r="H393" s="17"/>
      <c r="I393" s="17"/>
      <c r="J393" s="17"/>
    </row>
    <row r="394" spans="1:10" ht="90" x14ac:dyDescent="0.25">
      <c r="A394" s="17" t="s">
        <v>12</v>
      </c>
      <c r="B394" s="17" t="s">
        <v>13</v>
      </c>
      <c r="C394" s="18" t="s">
        <v>310</v>
      </c>
      <c r="D394" s="17" t="s">
        <v>15</v>
      </c>
      <c r="E394" s="3" t="s">
        <v>311</v>
      </c>
      <c r="F394" s="17" t="s">
        <v>294</v>
      </c>
      <c r="G394" s="19">
        <v>42117</v>
      </c>
      <c r="H394" s="17">
        <v>4</v>
      </c>
    </row>
    <row r="395" spans="1:10" x14ac:dyDescent="0.25">
      <c r="A395" s="17"/>
      <c r="B395" s="17"/>
      <c r="C395" s="18"/>
      <c r="D395" s="17"/>
      <c r="E395" s="3"/>
      <c r="F395" s="17"/>
      <c r="G395" s="19"/>
      <c r="H395" s="17"/>
    </row>
    <row r="396" spans="1:10" ht="90" x14ac:dyDescent="0.25">
      <c r="A396" s="17"/>
      <c r="B396" s="17"/>
      <c r="C396" s="18"/>
      <c r="D396" s="17"/>
      <c r="E396" s="4" t="s">
        <v>312</v>
      </c>
      <c r="F396" s="17"/>
      <c r="G396" s="19"/>
      <c r="H396" s="17"/>
    </row>
    <row r="397" spans="1:10" x14ac:dyDescent="0.25">
      <c r="A397" s="17"/>
      <c r="B397" s="17"/>
      <c r="C397" s="18"/>
      <c r="D397" s="17"/>
      <c r="E397" s="3"/>
      <c r="F397" s="17"/>
      <c r="G397" s="19"/>
      <c r="H397" s="17"/>
    </row>
    <row r="399" spans="1:10" ht="90" x14ac:dyDescent="0.25">
      <c r="A399" s="17" t="s">
        <v>12</v>
      </c>
      <c r="B399" s="17" t="s">
        <v>13</v>
      </c>
      <c r="C399" s="18" t="s">
        <v>313</v>
      </c>
      <c r="D399" s="17" t="s">
        <v>15</v>
      </c>
      <c r="E399" s="3" t="s">
        <v>314</v>
      </c>
      <c r="F399" s="17" t="s">
        <v>309</v>
      </c>
      <c r="G399" s="19">
        <v>42173</v>
      </c>
      <c r="H399" s="17">
        <v>4</v>
      </c>
      <c r="I399" s="17"/>
      <c r="J399" s="17" t="s">
        <v>19</v>
      </c>
    </row>
    <row r="400" spans="1:10" x14ac:dyDescent="0.25">
      <c r="A400" s="17"/>
      <c r="B400" s="17"/>
      <c r="C400" s="18"/>
      <c r="D400" s="17"/>
      <c r="E400" s="3"/>
      <c r="F400" s="17"/>
      <c r="G400" s="19"/>
      <c r="H400" s="17"/>
      <c r="I400" s="17"/>
      <c r="J400" s="17"/>
    </row>
    <row r="401" spans="1:15" ht="210" x14ac:dyDescent="0.25">
      <c r="A401" s="17"/>
      <c r="B401" s="17"/>
      <c r="C401" s="18"/>
      <c r="D401" s="17"/>
      <c r="E401" s="4" t="s">
        <v>315</v>
      </c>
      <c r="F401" s="17"/>
      <c r="G401" s="19"/>
      <c r="H401" s="17"/>
      <c r="I401" s="17"/>
      <c r="J401" s="17"/>
    </row>
    <row r="402" spans="1:15" x14ac:dyDescent="0.25">
      <c r="A402" s="17"/>
      <c r="B402" s="17"/>
      <c r="C402" s="18"/>
      <c r="D402" s="17"/>
      <c r="E402" s="3"/>
      <c r="F402" s="17"/>
      <c r="G402" s="19"/>
      <c r="H402" s="17"/>
      <c r="I402" s="17"/>
      <c r="J402" s="17"/>
    </row>
    <row r="403" spans="1:15" ht="75" x14ac:dyDescent="0.25">
      <c r="A403" s="17" t="s">
        <v>12</v>
      </c>
      <c r="B403" s="17" t="s">
        <v>13</v>
      </c>
      <c r="C403" s="18" t="s">
        <v>316</v>
      </c>
      <c r="D403" s="17" t="s">
        <v>15</v>
      </c>
      <c r="E403" s="3" t="s">
        <v>317</v>
      </c>
      <c r="F403" s="17" t="s">
        <v>319</v>
      </c>
      <c r="G403" s="19">
        <v>42034</v>
      </c>
      <c r="H403" s="17">
        <v>4</v>
      </c>
      <c r="I403" s="17"/>
      <c r="J403" s="17" t="s">
        <v>19</v>
      </c>
    </row>
    <row r="404" spans="1:15" x14ac:dyDescent="0.25">
      <c r="A404" s="17"/>
      <c r="B404" s="17"/>
      <c r="C404" s="18"/>
      <c r="D404" s="17"/>
      <c r="E404" s="3"/>
      <c r="F404" s="17"/>
      <c r="G404" s="19"/>
      <c r="H404" s="17"/>
      <c r="I404" s="17"/>
      <c r="J404" s="17"/>
    </row>
    <row r="405" spans="1:15" ht="180" x14ac:dyDescent="0.25">
      <c r="A405" s="17"/>
      <c r="B405" s="17"/>
      <c r="C405" s="18"/>
      <c r="D405" s="17"/>
      <c r="E405" s="4" t="s">
        <v>318</v>
      </c>
      <c r="F405" s="17"/>
      <c r="G405" s="19"/>
      <c r="H405" s="17"/>
      <c r="I405" s="17"/>
      <c r="J405" s="17"/>
    </row>
    <row r="406" spans="1:15" x14ac:dyDescent="0.25">
      <c r="A406" s="17"/>
      <c r="B406" s="17"/>
      <c r="C406" s="18"/>
      <c r="D406" s="17"/>
      <c r="E406" s="3"/>
      <c r="F406" s="17"/>
      <c r="G406" s="19"/>
      <c r="H406" s="17"/>
      <c r="I406" s="17"/>
      <c r="J406" s="17"/>
    </row>
    <row r="407" spans="1:15" ht="75" x14ac:dyDescent="0.25">
      <c r="A407" s="17" t="s">
        <v>12</v>
      </c>
      <c r="B407" s="17" t="s">
        <v>13</v>
      </c>
      <c r="C407" s="18" t="s">
        <v>320</v>
      </c>
      <c r="D407" s="17" t="s">
        <v>15</v>
      </c>
      <c r="E407" s="3" t="s">
        <v>321</v>
      </c>
      <c r="F407" s="17" t="s">
        <v>322</v>
      </c>
      <c r="G407" s="19">
        <v>42092</v>
      </c>
      <c r="H407" s="17">
        <v>4</v>
      </c>
      <c r="I407" s="17"/>
      <c r="J407" s="17" t="s">
        <v>19</v>
      </c>
      <c r="N407">
        <v>15</v>
      </c>
      <c r="O407">
        <v>30</v>
      </c>
    </row>
    <row r="408" spans="1:15" x14ac:dyDescent="0.25">
      <c r="A408" s="17"/>
      <c r="B408" s="17"/>
      <c r="C408" s="18"/>
      <c r="D408" s="17"/>
      <c r="E408" s="3"/>
      <c r="F408" s="17"/>
      <c r="G408" s="19"/>
      <c r="H408" s="17"/>
      <c r="I408" s="17"/>
      <c r="J408" s="17"/>
    </row>
    <row r="409" spans="1:15" ht="180" x14ac:dyDescent="0.25">
      <c r="A409" s="17"/>
      <c r="B409" s="17"/>
      <c r="C409" s="18"/>
      <c r="D409" s="17"/>
      <c r="E409" s="4" t="s">
        <v>318</v>
      </c>
      <c r="F409" s="17"/>
      <c r="G409" s="19"/>
      <c r="H409" s="17"/>
      <c r="I409" s="17"/>
      <c r="J409" s="17"/>
    </row>
    <row r="410" spans="1:15" x14ac:dyDescent="0.25">
      <c r="A410" s="17"/>
      <c r="B410" s="17"/>
      <c r="C410" s="18"/>
      <c r="D410" s="17"/>
      <c r="E410" s="3"/>
      <c r="F410" s="17"/>
      <c r="G410" s="19"/>
      <c r="H410" s="17"/>
      <c r="I410" s="17"/>
      <c r="J410" s="17"/>
    </row>
    <row r="411" spans="1:15" ht="75" x14ac:dyDescent="0.25">
      <c r="A411" s="17" t="s">
        <v>12</v>
      </c>
      <c r="B411" s="17" t="s">
        <v>13</v>
      </c>
      <c r="C411" s="18" t="s">
        <v>323</v>
      </c>
      <c r="D411" s="17" t="s">
        <v>15</v>
      </c>
      <c r="E411" s="3" t="s">
        <v>324</v>
      </c>
      <c r="F411" s="17" t="s">
        <v>326</v>
      </c>
      <c r="G411" s="19">
        <v>42034</v>
      </c>
      <c r="H411" s="17">
        <v>4</v>
      </c>
      <c r="I411" s="17"/>
      <c r="J411" s="17" t="s">
        <v>19</v>
      </c>
    </row>
    <row r="412" spans="1:15" x14ac:dyDescent="0.25">
      <c r="A412" s="17"/>
      <c r="B412" s="17"/>
      <c r="C412" s="18"/>
      <c r="D412" s="17"/>
      <c r="E412" s="3"/>
      <c r="F412" s="17"/>
      <c r="G412" s="19"/>
      <c r="H412" s="17"/>
      <c r="I412" s="17"/>
      <c r="J412" s="17"/>
    </row>
    <row r="413" spans="1:15" ht="180" x14ac:dyDescent="0.25">
      <c r="A413" s="17"/>
      <c r="B413" s="17"/>
      <c r="C413" s="18"/>
      <c r="D413" s="17"/>
      <c r="E413" s="4" t="s">
        <v>318</v>
      </c>
      <c r="F413" s="17"/>
      <c r="G413" s="19"/>
      <c r="H413" s="17"/>
      <c r="I413" s="17"/>
      <c r="J413" s="17"/>
    </row>
    <row r="414" spans="1:15" x14ac:dyDescent="0.25">
      <c r="A414" s="17"/>
      <c r="B414" s="17"/>
      <c r="C414" s="18"/>
      <c r="D414" s="17"/>
      <c r="E414" s="3"/>
      <c r="F414" s="17"/>
      <c r="G414" s="19"/>
      <c r="H414" s="17"/>
      <c r="I414" s="17"/>
      <c r="J414" s="17"/>
    </row>
    <row r="415" spans="1:15" ht="210" x14ac:dyDescent="0.25">
      <c r="A415" s="17"/>
      <c r="B415" s="17"/>
      <c r="C415" s="18"/>
      <c r="D415" s="17"/>
      <c r="E415" s="4" t="s">
        <v>325</v>
      </c>
      <c r="F415" s="17"/>
      <c r="G415" s="19"/>
      <c r="H415" s="17"/>
      <c r="I415" s="17"/>
      <c r="J415" s="17"/>
    </row>
    <row r="416" spans="1:15" x14ac:dyDescent="0.25">
      <c r="A416" s="17"/>
      <c r="B416" s="17"/>
      <c r="C416" s="18"/>
      <c r="D416" s="17"/>
      <c r="E416" s="3"/>
      <c r="F416" s="17"/>
      <c r="G416" s="19"/>
      <c r="H416" s="17"/>
      <c r="I416" s="17"/>
      <c r="J416" s="17"/>
    </row>
    <row r="417" spans="1:10" ht="75" x14ac:dyDescent="0.25">
      <c r="A417" s="17" t="s">
        <v>12</v>
      </c>
      <c r="B417" s="17" t="s">
        <v>13</v>
      </c>
      <c r="C417" s="18" t="s">
        <v>327</v>
      </c>
      <c r="D417" s="17" t="s">
        <v>15</v>
      </c>
      <c r="E417" s="3" t="s">
        <v>328</v>
      </c>
      <c r="F417" s="17" t="s">
        <v>330</v>
      </c>
      <c r="G417" s="20">
        <v>10990</v>
      </c>
      <c r="H417" s="17">
        <v>4</v>
      </c>
      <c r="I417" s="17"/>
      <c r="J417" s="17" t="s">
        <v>19</v>
      </c>
    </row>
    <row r="418" spans="1:10" x14ac:dyDescent="0.25">
      <c r="A418" s="17"/>
      <c r="B418" s="17"/>
      <c r="C418" s="18"/>
      <c r="D418" s="17"/>
      <c r="E418" s="3"/>
      <c r="F418" s="17"/>
      <c r="G418" s="20"/>
      <c r="H418" s="17"/>
      <c r="I418" s="17"/>
      <c r="J418" s="17"/>
    </row>
    <row r="419" spans="1:10" ht="105" x14ac:dyDescent="0.25">
      <c r="A419" s="17"/>
      <c r="B419" s="17"/>
      <c r="C419" s="18"/>
      <c r="D419" s="17"/>
      <c r="E419" s="4" t="s">
        <v>329</v>
      </c>
      <c r="F419" s="17"/>
      <c r="G419" s="20"/>
      <c r="H419" s="17"/>
      <c r="I419" s="17"/>
      <c r="J419" s="17"/>
    </row>
    <row r="420" spans="1:10" x14ac:dyDescent="0.25">
      <c r="A420" s="17"/>
      <c r="B420" s="17"/>
      <c r="C420" s="18"/>
      <c r="D420" s="17"/>
      <c r="E420" s="3"/>
      <c r="F420" s="17"/>
      <c r="G420" s="20"/>
      <c r="H420" s="17"/>
      <c r="I420" s="17"/>
      <c r="J420" s="17"/>
    </row>
    <row r="421" spans="1:10" ht="105" x14ac:dyDescent="0.25">
      <c r="A421" s="17" t="s">
        <v>12</v>
      </c>
      <c r="B421" s="17" t="s">
        <v>13</v>
      </c>
      <c r="C421" s="18" t="s">
        <v>331</v>
      </c>
      <c r="D421" s="17" t="s">
        <v>15</v>
      </c>
      <c r="E421" s="3" t="s">
        <v>332</v>
      </c>
      <c r="F421" s="17" t="s">
        <v>322</v>
      </c>
      <c r="G421" s="19">
        <v>42029</v>
      </c>
      <c r="H421" s="17">
        <v>4</v>
      </c>
      <c r="I421" s="17"/>
      <c r="J421" s="17" t="s">
        <v>19</v>
      </c>
    </row>
    <row r="422" spans="1:10" x14ac:dyDescent="0.25">
      <c r="A422" s="17"/>
      <c r="B422" s="17"/>
      <c r="C422" s="18"/>
      <c r="D422" s="17"/>
      <c r="E422" s="3"/>
      <c r="F422" s="17"/>
      <c r="G422" s="19"/>
      <c r="H422" s="17"/>
      <c r="I422" s="17"/>
      <c r="J422" s="17"/>
    </row>
    <row r="423" spans="1:10" ht="105" x14ac:dyDescent="0.25">
      <c r="A423" s="17"/>
      <c r="B423" s="17"/>
      <c r="C423" s="18"/>
      <c r="D423" s="17"/>
      <c r="E423" s="4" t="s">
        <v>333</v>
      </c>
      <c r="F423" s="17"/>
      <c r="G423" s="19"/>
      <c r="H423" s="17"/>
      <c r="I423" s="17"/>
      <c r="J423" s="17"/>
    </row>
    <row r="424" spans="1:10" x14ac:dyDescent="0.25">
      <c r="A424" s="17"/>
      <c r="B424" s="17"/>
      <c r="C424" s="18"/>
      <c r="D424" s="17"/>
      <c r="E424" s="3"/>
      <c r="F424" s="17"/>
      <c r="G424" s="19"/>
      <c r="H424" s="17"/>
      <c r="I424" s="17"/>
      <c r="J424" s="17"/>
    </row>
    <row r="425" spans="1:10" ht="270" x14ac:dyDescent="0.25">
      <c r="A425" s="17"/>
      <c r="B425" s="17"/>
      <c r="C425" s="18"/>
      <c r="D425" s="17"/>
      <c r="E425" s="4" t="s">
        <v>334</v>
      </c>
      <c r="F425" s="17"/>
      <c r="G425" s="19"/>
      <c r="H425" s="17"/>
      <c r="I425" s="17"/>
      <c r="J425" s="17"/>
    </row>
    <row r="426" spans="1:10" x14ac:dyDescent="0.25">
      <c r="A426" s="17"/>
      <c r="B426" s="17"/>
      <c r="C426" s="18"/>
      <c r="D426" s="17"/>
      <c r="E426" s="3"/>
      <c r="F426" s="17"/>
      <c r="G426" s="19"/>
      <c r="H426" s="17"/>
      <c r="I426" s="17"/>
      <c r="J426" s="17"/>
    </row>
    <row r="427" spans="1:10" ht="90" x14ac:dyDescent="0.25">
      <c r="A427" s="17" t="s">
        <v>12</v>
      </c>
      <c r="B427" s="17" t="s">
        <v>27</v>
      </c>
      <c r="C427" s="18" t="s">
        <v>335</v>
      </c>
      <c r="D427" s="17" t="s">
        <v>15</v>
      </c>
      <c r="E427" s="3" t="s">
        <v>336</v>
      </c>
      <c r="F427" s="17" t="s">
        <v>338</v>
      </c>
      <c r="G427" s="17" t="s">
        <v>339</v>
      </c>
      <c r="H427" s="17">
        <v>4</v>
      </c>
      <c r="I427" s="17"/>
      <c r="J427" s="17" t="s">
        <v>19</v>
      </c>
    </row>
    <row r="428" spans="1:10" x14ac:dyDescent="0.25">
      <c r="A428" s="17"/>
      <c r="B428" s="17"/>
      <c r="C428" s="18"/>
      <c r="D428" s="17"/>
      <c r="E428" s="3"/>
      <c r="F428" s="17"/>
      <c r="G428" s="17"/>
      <c r="H428" s="17"/>
      <c r="I428" s="17"/>
      <c r="J428" s="17"/>
    </row>
    <row r="429" spans="1:10" ht="165" x14ac:dyDescent="0.25">
      <c r="A429" s="17"/>
      <c r="B429" s="17"/>
      <c r="C429" s="18"/>
      <c r="D429" s="17"/>
      <c r="E429" s="4" t="s">
        <v>337</v>
      </c>
      <c r="F429" s="17"/>
      <c r="G429" s="17"/>
      <c r="H429" s="17"/>
      <c r="I429" s="17"/>
      <c r="J429" s="17"/>
    </row>
    <row r="430" spans="1:10" x14ac:dyDescent="0.25">
      <c r="A430" s="17"/>
      <c r="B430" s="17"/>
      <c r="C430" s="18"/>
      <c r="D430" s="17"/>
      <c r="E430" s="3"/>
      <c r="F430" s="17"/>
      <c r="G430" s="17"/>
      <c r="H430" s="17"/>
      <c r="I430" s="17"/>
      <c r="J430" s="17"/>
    </row>
    <row r="431" spans="1:10" ht="90" x14ac:dyDescent="0.25">
      <c r="A431" s="17" t="s">
        <v>12</v>
      </c>
      <c r="B431" s="17" t="s">
        <v>13</v>
      </c>
      <c r="C431" s="18" t="s">
        <v>340</v>
      </c>
      <c r="D431" s="17" t="s">
        <v>15</v>
      </c>
      <c r="E431" s="3" t="s">
        <v>341</v>
      </c>
      <c r="F431" s="17" t="s">
        <v>330</v>
      </c>
      <c r="G431" s="19">
        <v>42272</v>
      </c>
      <c r="H431" s="17">
        <v>4</v>
      </c>
      <c r="I431" s="17"/>
      <c r="J431" s="17" t="s">
        <v>19</v>
      </c>
    </row>
    <row r="432" spans="1:10" x14ac:dyDescent="0.25">
      <c r="A432" s="17"/>
      <c r="B432" s="17"/>
      <c r="C432" s="18"/>
      <c r="D432" s="17"/>
      <c r="E432" s="3"/>
      <c r="F432" s="17"/>
      <c r="G432" s="19"/>
      <c r="H432" s="17"/>
      <c r="I432" s="17"/>
      <c r="J432" s="17"/>
    </row>
    <row r="433" spans="1:10" ht="165" x14ac:dyDescent="0.25">
      <c r="A433" s="17"/>
      <c r="B433" s="17"/>
      <c r="C433" s="18"/>
      <c r="D433" s="17"/>
      <c r="E433" s="4" t="s">
        <v>337</v>
      </c>
      <c r="F433" s="17"/>
      <c r="G433" s="19"/>
      <c r="H433" s="17"/>
      <c r="I433" s="17"/>
      <c r="J433" s="17"/>
    </row>
    <row r="434" spans="1:10" x14ac:dyDescent="0.25">
      <c r="A434" s="17"/>
      <c r="B434" s="17"/>
      <c r="C434" s="18"/>
      <c r="D434" s="17"/>
      <c r="E434" s="3"/>
      <c r="F434" s="17"/>
      <c r="G434" s="19"/>
      <c r="H434" s="17"/>
      <c r="I434" s="17"/>
      <c r="J434" s="17"/>
    </row>
    <row r="435" spans="1:10" ht="75" x14ac:dyDescent="0.25">
      <c r="A435" s="17" t="s">
        <v>12</v>
      </c>
      <c r="B435" s="17" t="s">
        <v>27</v>
      </c>
      <c r="C435" s="18" t="s">
        <v>342</v>
      </c>
      <c r="D435" s="17" t="s">
        <v>15</v>
      </c>
      <c r="E435" s="3" t="s">
        <v>343</v>
      </c>
      <c r="F435" s="17" t="s">
        <v>322</v>
      </c>
      <c r="G435" s="17" t="s">
        <v>345</v>
      </c>
      <c r="H435" s="17">
        <v>4</v>
      </c>
      <c r="I435" s="17"/>
      <c r="J435" s="17" t="s">
        <v>19</v>
      </c>
    </row>
    <row r="436" spans="1:10" x14ac:dyDescent="0.25">
      <c r="A436" s="17"/>
      <c r="B436" s="17"/>
      <c r="C436" s="18"/>
      <c r="D436" s="17"/>
      <c r="E436" s="3"/>
      <c r="F436" s="17"/>
      <c r="G436" s="17"/>
      <c r="H436" s="17"/>
      <c r="I436" s="17"/>
      <c r="J436" s="17"/>
    </row>
    <row r="437" spans="1:10" ht="180" x14ac:dyDescent="0.25">
      <c r="A437" s="17"/>
      <c r="B437" s="17"/>
      <c r="C437" s="18"/>
      <c r="D437" s="17"/>
      <c r="E437" s="4" t="s">
        <v>344</v>
      </c>
      <c r="F437" s="17"/>
      <c r="G437" s="17"/>
      <c r="H437" s="17"/>
      <c r="I437" s="17"/>
      <c r="J437" s="17"/>
    </row>
    <row r="438" spans="1:10" x14ac:dyDescent="0.25">
      <c r="A438" s="17"/>
      <c r="B438" s="17"/>
      <c r="C438" s="18"/>
      <c r="D438" s="17"/>
      <c r="E438" s="3"/>
      <c r="F438" s="17"/>
      <c r="G438" s="17"/>
      <c r="H438" s="17"/>
      <c r="I438" s="17"/>
      <c r="J438" s="17"/>
    </row>
    <row r="439" spans="1:10" ht="90" x14ac:dyDescent="0.25">
      <c r="A439" s="17" t="s">
        <v>12</v>
      </c>
      <c r="B439" s="17" t="s">
        <v>27</v>
      </c>
      <c r="C439" s="18" t="s">
        <v>346</v>
      </c>
      <c r="D439" s="17" t="s">
        <v>15</v>
      </c>
      <c r="E439" s="3" t="s">
        <v>347</v>
      </c>
      <c r="F439" s="17" t="s">
        <v>319</v>
      </c>
      <c r="G439" s="17">
        <f>-3 / 20</f>
        <v>-0.15</v>
      </c>
      <c r="H439" s="17">
        <v>4</v>
      </c>
      <c r="I439" s="17"/>
      <c r="J439" s="17" t="s">
        <v>19</v>
      </c>
    </row>
    <row r="440" spans="1:10" x14ac:dyDescent="0.25">
      <c r="A440" s="17"/>
      <c r="B440" s="17"/>
      <c r="C440" s="18"/>
      <c r="D440" s="17"/>
      <c r="E440" s="3"/>
      <c r="F440" s="17"/>
      <c r="G440" s="17"/>
      <c r="H440" s="17"/>
      <c r="I440" s="17"/>
      <c r="J440" s="17"/>
    </row>
    <row r="441" spans="1:10" ht="180" x14ac:dyDescent="0.25">
      <c r="A441" s="17"/>
      <c r="B441" s="17"/>
      <c r="C441" s="18"/>
      <c r="D441" s="17"/>
      <c r="E441" s="4" t="s">
        <v>348</v>
      </c>
      <c r="F441" s="17"/>
      <c r="G441" s="17"/>
      <c r="H441" s="17"/>
      <c r="I441" s="17"/>
      <c r="J441" s="17"/>
    </row>
    <row r="442" spans="1:10" x14ac:dyDescent="0.25">
      <c r="A442" s="17"/>
      <c r="B442" s="17"/>
      <c r="C442" s="18"/>
      <c r="D442" s="17"/>
      <c r="E442" s="3"/>
      <c r="F442" s="17"/>
      <c r="G442" s="17"/>
      <c r="H442" s="17"/>
      <c r="I442" s="17"/>
      <c r="J442" s="17"/>
    </row>
    <row r="443" spans="1:10" ht="90" x14ac:dyDescent="0.25">
      <c r="A443" s="17" t="s">
        <v>12</v>
      </c>
      <c r="B443" s="17" t="s">
        <v>13</v>
      </c>
      <c r="C443" s="18" t="s">
        <v>349</v>
      </c>
      <c r="D443" s="17" t="s">
        <v>15</v>
      </c>
      <c r="E443" s="3" t="s">
        <v>350</v>
      </c>
      <c r="F443" s="17" t="s">
        <v>330</v>
      </c>
      <c r="G443" s="19">
        <v>42050</v>
      </c>
      <c r="H443" s="17">
        <v>4</v>
      </c>
      <c r="I443" s="17"/>
      <c r="J443" s="17" t="s">
        <v>19</v>
      </c>
    </row>
    <row r="444" spans="1:10" x14ac:dyDescent="0.25">
      <c r="A444" s="17"/>
      <c r="B444" s="17"/>
      <c r="C444" s="18"/>
      <c r="D444" s="17"/>
      <c r="E444" s="3"/>
      <c r="F444" s="17"/>
      <c r="G444" s="19"/>
      <c r="H444" s="17"/>
      <c r="I444" s="17"/>
      <c r="J444" s="17"/>
    </row>
    <row r="445" spans="1:10" ht="270" x14ac:dyDescent="0.25">
      <c r="A445" s="17"/>
      <c r="B445" s="17"/>
      <c r="C445" s="18"/>
      <c r="D445" s="17"/>
      <c r="E445" s="4" t="s">
        <v>351</v>
      </c>
      <c r="F445" s="17"/>
      <c r="G445" s="19"/>
      <c r="H445" s="17"/>
      <c r="I445" s="17"/>
      <c r="J445" s="17"/>
    </row>
    <row r="446" spans="1:10" x14ac:dyDescent="0.25">
      <c r="A446" s="17"/>
      <c r="B446" s="17"/>
      <c r="C446" s="18"/>
      <c r="D446" s="17"/>
      <c r="E446" s="3"/>
      <c r="F446" s="17"/>
      <c r="G446" s="19"/>
      <c r="H446" s="17"/>
      <c r="I446" s="17"/>
      <c r="J446" s="17"/>
    </row>
    <row r="447" spans="1:10" ht="360" x14ac:dyDescent="0.25">
      <c r="A447" s="17"/>
      <c r="B447" s="17"/>
      <c r="C447" s="18"/>
      <c r="D447" s="17"/>
      <c r="E447" s="4" t="s">
        <v>352</v>
      </c>
      <c r="F447" s="17"/>
      <c r="G447" s="19"/>
      <c r="H447" s="17"/>
      <c r="I447" s="17"/>
      <c r="J447" s="17"/>
    </row>
    <row r="448" spans="1:10" x14ac:dyDescent="0.25">
      <c r="A448" s="17"/>
      <c r="B448" s="17"/>
      <c r="C448" s="18"/>
      <c r="D448" s="17"/>
      <c r="E448" s="3"/>
      <c r="F448" s="17"/>
      <c r="G448" s="19"/>
      <c r="H448" s="17"/>
      <c r="I448" s="17"/>
      <c r="J448" s="17"/>
    </row>
    <row r="449" spans="1:10" ht="90" x14ac:dyDescent="0.25">
      <c r="A449" s="17" t="s">
        <v>12</v>
      </c>
      <c r="B449" s="17" t="s">
        <v>27</v>
      </c>
      <c r="C449" s="18" t="s">
        <v>353</v>
      </c>
      <c r="D449" s="17" t="s">
        <v>15</v>
      </c>
      <c r="E449" s="3" t="s">
        <v>354</v>
      </c>
      <c r="F449" s="17" t="s">
        <v>356</v>
      </c>
      <c r="G449" s="17" t="s">
        <v>102</v>
      </c>
      <c r="H449" s="17">
        <v>4</v>
      </c>
      <c r="I449" s="17"/>
      <c r="J449" s="17" t="s">
        <v>19</v>
      </c>
    </row>
    <row r="450" spans="1:10" x14ac:dyDescent="0.25">
      <c r="A450" s="17"/>
      <c r="B450" s="17"/>
      <c r="C450" s="18"/>
      <c r="D450" s="17"/>
      <c r="E450" s="3"/>
      <c r="F450" s="17"/>
      <c r="G450" s="17"/>
      <c r="H450" s="17"/>
      <c r="I450" s="17"/>
      <c r="J450" s="17"/>
    </row>
    <row r="451" spans="1:10" ht="270" x14ac:dyDescent="0.25">
      <c r="A451" s="17"/>
      <c r="B451" s="17"/>
      <c r="C451" s="18"/>
      <c r="D451" s="17"/>
      <c r="E451" s="4" t="s">
        <v>351</v>
      </c>
      <c r="F451" s="17"/>
      <c r="G451" s="17"/>
      <c r="H451" s="17"/>
      <c r="I451" s="17"/>
      <c r="J451" s="17"/>
    </row>
    <row r="452" spans="1:10" x14ac:dyDescent="0.25">
      <c r="A452" s="17"/>
      <c r="B452" s="17"/>
      <c r="C452" s="18"/>
      <c r="D452" s="17"/>
      <c r="E452" s="3"/>
      <c r="F452" s="17"/>
      <c r="G452" s="17"/>
      <c r="H452" s="17"/>
      <c r="I452" s="17"/>
      <c r="J452" s="17"/>
    </row>
    <row r="453" spans="1:10" ht="330" x14ac:dyDescent="0.25">
      <c r="A453" s="17"/>
      <c r="B453" s="17"/>
      <c r="C453" s="18"/>
      <c r="D453" s="17"/>
      <c r="E453" s="4" t="s">
        <v>355</v>
      </c>
      <c r="F453" s="17"/>
      <c r="G453" s="17"/>
      <c r="H453" s="17"/>
      <c r="I453" s="17"/>
      <c r="J453" s="17"/>
    </row>
    <row r="454" spans="1:10" x14ac:dyDescent="0.25">
      <c r="A454" s="17"/>
      <c r="B454" s="17"/>
      <c r="C454" s="18"/>
      <c r="D454" s="17"/>
      <c r="E454" s="3"/>
      <c r="F454" s="17"/>
      <c r="G454" s="17"/>
      <c r="H454" s="17"/>
      <c r="I454" s="17"/>
      <c r="J454" s="17"/>
    </row>
    <row r="455" spans="1:10" ht="90" x14ac:dyDescent="0.25">
      <c r="A455" s="17" t="s">
        <v>12</v>
      </c>
      <c r="B455" s="17" t="s">
        <v>13</v>
      </c>
      <c r="C455" s="18" t="s">
        <v>357</v>
      </c>
      <c r="D455" s="17" t="s">
        <v>15</v>
      </c>
      <c r="E455" s="3" t="s">
        <v>358</v>
      </c>
      <c r="F455" s="17" t="s">
        <v>360</v>
      </c>
      <c r="G455" s="19">
        <v>42242</v>
      </c>
      <c r="H455" s="17">
        <v>4</v>
      </c>
      <c r="I455" s="17"/>
      <c r="J455" s="17" t="s">
        <v>19</v>
      </c>
    </row>
    <row r="456" spans="1:10" x14ac:dyDescent="0.25">
      <c r="A456" s="17"/>
      <c r="B456" s="17"/>
      <c r="C456" s="18"/>
      <c r="D456" s="17"/>
      <c r="E456" s="3"/>
      <c r="F456" s="17"/>
      <c r="G456" s="19"/>
      <c r="H456" s="17"/>
      <c r="I456" s="17"/>
      <c r="J456" s="17"/>
    </row>
    <row r="457" spans="1:10" ht="270" x14ac:dyDescent="0.25">
      <c r="A457" s="17"/>
      <c r="B457" s="17"/>
      <c r="C457" s="18"/>
      <c r="D457" s="17"/>
      <c r="E457" s="4" t="s">
        <v>359</v>
      </c>
      <c r="F457" s="17"/>
      <c r="G457" s="19"/>
      <c r="H457" s="17"/>
      <c r="I457" s="17"/>
      <c r="J457" s="17"/>
    </row>
    <row r="458" spans="1:10" x14ac:dyDescent="0.25">
      <c r="A458" s="17"/>
      <c r="B458" s="17"/>
      <c r="C458" s="18"/>
      <c r="D458" s="17"/>
      <c r="E458" s="3"/>
      <c r="F458" s="17"/>
      <c r="G458" s="19"/>
      <c r="H458" s="17"/>
      <c r="I458" s="17"/>
      <c r="J458" s="17"/>
    </row>
    <row r="459" spans="1:10" ht="90" x14ac:dyDescent="0.25">
      <c r="A459" s="17" t="s">
        <v>12</v>
      </c>
      <c r="B459" s="17" t="s">
        <v>13</v>
      </c>
      <c r="C459" s="18" t="s">
        <v>361</v>
      </c>
      <c r="D459" s="17" t="s">
        <v>15</v>
      </c>
      <c r="E459" s="3" t="s">
        <v>362</v>
      </c>
      <c r="F459" s="17" t="s">
        <v>364</v>
      </c>
      <c r="G459" s="19">
        <v>42093</v>
      </c>
      <c r="H459" s="17">
        <v>4</v>
      </c>
      <c r="I459" s="17"/>
      <c r="J459" s="17" t="s">
        <v>19</v>
      </c>
    </row>
    <row r="460" spans="1:10" x14ac:dyDescent="0.25">
      <c r="A460" s="17"/>
      <c r="B460" s="17"/>
      <c r="C460" s="18"/>
      <c r="D460" s="17"/>
      <c r="E460" s="3"/>
      <c r="F460" s="17"/>
      <c r="G460" s="19"/>
      <c r="H460" s="17"/>
      <c r="I460" s="17"/>
      <c r="J460" s="17"/>
    </row>
    <row r="461" spans="1:10" ht="315" x14ac:dyDescent="0.25">
      <c r="A461" s="17"/>
      <c r="B461" s="17"/>
      <c r="C461" s="18"/>
      <c r="D461" s="17"/>
      <c r="E461" s="4" t="s">
        <v>363</v>
      </c>
      <c r="F461" s="17"/>
      <c r="G461" s="19"/>
      <c r="H461" s="17"/>
      <c r="I461" s="17"/>
      <c r="J461" s="17"/>
    </row>
    <row r="462" spans="1:10" x14ac:dyDescent="0.25">
      <c r="A462" s="17"/>
      <c r="B462" s="17"/>
      <c r="C462" s="18"/>
      <c r="D462" s="17"/>
      <c r="E462" s="3"/>
      <c r="F462" s="17"/>
      <c r="G462" s="19"/>
      <c r="H462" s="17"/>
      <c r="I462" s="17"/>
      <c r="J462" s="17"/>
    </row>
    <row r="463" spans="1:10" ht="90" x14ac:dyDescent="0.25">
      <c r="A463" s="17" t="s">
        <v>12</v>
      </c>
      <c r="B463" s="17" t="s">
        <v>27</v>
      </c>
      <c r="C463" s="18" t="s">
        <v>365</v>
      </c>
      <c r="D463" s="17" t="s">
        <v>15</v>
      </c>
      <c r="E463" s="3" t="s">
        <v>366</v>
      </c>
      <c r="F463" s="17" t="s">
        <v>368</v>
      </c>
      <c r="G463" s="17" t="s">
        <v>369</v>
      </c>
      <c r="H463" s="17">
        <v>4</v>
      </c>
      <c r="I463" s="17"/>
      <c r="J463" s="17" t="s">
        <v>19</v>
      </c>
    </row>
    <row r="464" spans="1:10" x14ac:dyDescent="0.25">
      <c r="A464" s="17"/>
      <c r="B464" s="17"/>
      <c r="C464" s="18"/>
      <c r="D464" s="17"/>
      <c r="E464" s="3"/>
      <c r="F464" s="17"/>
      <c r="G464" s="17"/>
      <c r="H464" s="17"/>
      <c r="I464" s="17"/>
      <c r="J464" s="17"/>
    </row>
    <row r="465" spans="1:10" ht="240" x14ac:dyDescent="0.25">
      <c r="A465" s="17"/>
      <c r="B465" s="17"/>
      <c r="C465" s="18"/>
      <c r="D465" s="17"/>
      <c r="E465" s="4" t="s">
        <v>367</v>
      </c>
      <c r="F465" s="17"/>
      <c r="G465" s="17"/>
      <c r="H465" s="17"/>
      <c r="I465" s="17"/>
      <c r="J465" s="17"/>
    </row>
    <row r="466" spans="1:10" x14ac:dyDescent="0.25">
      <c r="A466" s="17"/>
      <c r="B466" s="17"/>
      <c r="C466" s="18"/>
      <c r="D466" s="17"/>
      <c r="E466" s="3"/>
      <c r="F466" s="17"/>
      <c r="G466" s="17"/>
      <c r="H466" s="17"/>
      <c r="I466" s="17"/>
      <c r="J466" s="17"/>
    </row>
    <row r="467" spans="1:10" ht="90" x14ac:dyDescent="0.25">
      <c r="A467" s="17" t="s">
        <v>12</v>
      </c>
      <c r="B467" s="17" t="s">
        <v>13</v>
      </c>
      <c r="C467" s="18" t="s">
        <v>370</v>
      </c>
      <c r="D467" s="17" t="s">
        <v>15</v>
      </c>
      <c r="E467" s="3" t="s">
        <v>371</v>
      </c>
      <c r="F467" s="17" t="s">
        <v>360</v>
      </c>
      <c r="G467" s="19">
        <v>42242</v>
      </c>
      <c r="H467" s="17">
        <v>4</v>
      </c>
      <c r="I467" s="17"/>
      <c r="J467" s="17" t="s">
        <v>19</v>
      </c>
    </row>
    <row r="468" spans="1:10" x14ac:dyDescent="0.25">
      <c r="A468" s="17"/>
      <c r="B468" s="17"/>
      <c r="C468" s="18"/>
      <c r="D468" s="17"/>
      <c r="E468" s="3"/>
      <c r="F468" s="17"/>
      <c r="G468" s="19"/>
      <c r="H468" s="17"/>
      <c r="I468" s="17"/>
      <c r="J468" s="17"/>
    </row>
    <row r="469" spans="1:10" ht="300" x14ac:dyDescent="0.25">
      <c r="A469" s="17"/>
      <c r="B469" s="17"/>
      <c r="C469" s="18"/>
      <c r="D469" s="17"/>
      <c r="E469" s="4" t="s">
        <v>372</v>
      </c>
      <c r="F469" s="17"/>
      <c r="G469" s="19"/>
      <c r="H469" s="17"/>
      <c r="I469" s="17"/>
      <c r="J469" s="17"/>
    </row>
    <row r="470" spans="1:10" x14ac:dyDescent="0.25">
      <c r="A470" s="17"/>
      <c r="B470" s="17"/>
      <c r="C470" s="18"/>
      <c r="D470" s="17"/>
      <c r="E470" s="3"/>
      <c r="F470" s="17"/>
      <c r="G470" s="19"/>
      <c r="H470" s="17"/>
      <c r="I470" s="17"/>
      <c r="J470" s="17"/>
    </row>
    <row r="471" spans="1:10" ht="90" x14ac:dyDescent="0.25">
      <c r="A471" s="17" t="s">
        <v>12</v>
      </c>
      <c r="B471" s="17" t="s">
        <v>13</v>
      </c>
      <c r="C471" s="18" t="s">
        <v>373</v>
      </c>
      <c r="D471" s="17" t="s">
        <v>15</v>
      </c>
      <c r="E471" s="3" t="s">
        <v>374</v>
      </c>
      <c r="F471" s="17" t="s">
        <v>368</v>
      </c>
      <c r="G471" s="19">
        <v>42148</v>
      </c>
      <c r="H471" s="17">
        <v>4</v>
      </c>
      <c r="I471" s="17"/>
      <c r="J471" s="17" t="s">
        <v>19</v>
      </c>
    </row>
    <row r="472" spans="1:10" x14ac:dyDescent="0.25">
      <c r="A472" s="17"/>
      <c r="B472" s="17"/>
      <c r="C472" s="18"/>
      <c r="D472" s="17"/>
      <c r="E472" s="3"/>
      <c r="F472" s="17"/>
      <c r="G472" s="19"/>
      <c r="H472" s="17"/>
      <c r="I472" s="17"/>
      <c r="J472" s="17"/>
    </row>
    <row r="473" spans="1:10" ht="315" x14ac:dyDescent="0.25">
      <c r="A473" s="17"/>
      <c r="B473" s="17"/>
      <c r="C473" s="18"/>
      <c r="D473" s="17"/>
      <c r="E473" s="4" t="s">
        <v>375</v>
      </c>
      <c r="F473" s="17"/>
      <c r="G473" s="19"/>
      <c r="H473" s="17"/>
      <c r="I473" s="17"/>
      <c r="J473" s="17"/>
    </row>
    <row r="474" spans="1:10" x14ac:dyDescent="0.25">
      <c r="A474" s="17"/>
      <c r="B474" s="17"/>
      <c r="C474" s="18"/>
      <c r="D474" s="17"/>
      <c r="E474" s="3"/>
      <c r="F474" s="17"/>
      <c r="G474" s="19"/>
      <c r="H474" s="17"/>
      <c r="I474" s="17"/>
      <c r="J474" s="17"/>
    </row>
    <row r="475" spans="1:10" ht="90" x14ac:dyDescent="0.25">
      <c r="A475" s="17" t="s">
        <v>12</v>
      </c>
      <c r="B475" s="17" t="s">
        <v>13</v>
      </c>
      <c r="C475" s="18" t="s">
        <v>376</v>
      </c>
      <c r="D475" s="17" t="s">
        <v>15</v>
      </c>
      <c r="E475" s="3" t="s">
        <v>377</v>
      </c>
      <c r="F475" s="17" t="s">
        <v>379</v>
      </c>
      <c r="G475" s="19">
        <v>42030</v>
      </c>
      <c r="H475" s="17">
        <v>4</v>
      </c>
      <c r="I475" s="17"/>
      <c r="J475" s="17" t="s">
        <v>19</v>
      </c>
    </row>
    <row r="476" spans="1:10" x14ac:dyDescent="0.25">
      <c r="A476" s="17"/>
      <c r="B476" s="17"/>
      <c r="C476" s="18"/>
      <c r="D476" s="17"/>
      <c r="E476" s="3"/>
      <c r="F476" s="17"/>
      <c r="G476" s="19"/>
      <c r="H476" s="17"/>
      <c r="I476" s="17"/>
      <c r="J476" s="17"/>
    </row>
    <row r="477" spans="1:10" ht="285" x14ac:dyDescent="0.25">
      <c r="A477" s="17"/>
      <c r="B477" s="17"/>
      <c r="C477" s="18"/>
      <c r="D477" s="17"/>
      <c r="E477" s="4" t="s">
        <v>378</v>
      </c>
      <c r="F477" s="17"/>
      <c r="G477" s="19"/>
      <c r="H477" s="17"/>
      <c r="I477" s="17"/>
      <c r="J477" s="17"/>
    </row>
    <row r="478" spans="1:10" x14ac:dyDescent="0.25">
      <c r="A478" s="17"/>
      <c r="B478" s="17"/>
      <c r="C478" s="18"/>
      <c r="D478" s="17"/>
      <c r="E478" s="3"/>
      <c r="F478" s="17"/>
      <c r="G478" s="19"/>
      <c r="H478" s="17"/>
      <c r="I478" s="17"/>
      <c r="J478" s="17"/>
    </row>
    <row r="479" spans="1:10" ht="90" x14ac:dyDescent="0.25">
      <c r="A479" s="17" t="s">
        <v>12</v>
      </c>
      <c r="B479" s="17" t="s">
        <v>13</v>
      </c>
      <c r="C479" s="18" t="s">
        <v>380</v>
      </c>
      <c r="D479" s="17" t="s">
        <v>15</v>
      </c>
      <c r="E479" s="3" t="s">
        <v>381</v>
      </c>
      <c r="F479" s="17" t="s">
        <v>379</v>
      </c>
      <c r="G479" s="19">
        <v>42181</v>
      </c>
      <c r="H479" s="17">
        <v>4</v>
      </c>
      <c r="I479" s="17"/>
      <c r="J479" s="17" t="s">
        <v>19</v>
      </c>
    </row>
    <row r="480" spans="1:10" x14ac:dyDescent="0.25">
      <c r="A480" s="17"/>
      <c r="B480" s="17"/>
      <c r="C480" s="18"/>
      <c r="D480" s="17"/>
      <c r="E480" s="3"/>
      <c r="F480" s="17"/>
      <c r="G480" s="19"/>
      <c r="H480" s="17"/>
      <c r="I480" s="17"/>
      <c r="J480" s="17"/>
    </row>
    <row r="481" spans="1:10" ht="285" x14ac:dyDescent="0.25">
      <c r="A481" s="17"/>
      <c r="B481" s="17"/>
      <c r="C481" s="18"/>
      <c r="D481" s="17"/>
      <c r="E481" s="4" t="s">
        <v>382</v>
      </c>
      <c r="F481" s="17"/>
      <c r="G481" s="19"/>
      <c r="H481" s="17"/>
      <c r="I481" s="17"/>
      <c r="J481" s="17"/>
    </row>
    <row r="482" spans="1:10" x14ac:dyDescent="0.25">
      <c r="A482" s="17"/>
      <c r="B482" s="17"/>
      <c r="C482" s="18"/>
      <c r="D482" s="17"/>
      <c r="E482" s="3"/>
      <c r="F482" s="17"/>
      <c r="G482" s="19"/>
      <c r="H482" s="17"/>
      <c r="I482" s="17"/>
      <c r="J482" s="17"/>
    </row>
    <row r="483" spans="1:10" ht="90" x14ac:dyDescent="0.25">
      <c r="A483" s="17" t="s">
        <v>12</v>
      </c>
      <c r="B483" s="17" t="s">
        <v>13</v>
      </c>
      <c r="C483" s="18" t="s">
        <v>383</v>
      </c>
      <c r="D483" s="17" t="s">
        <v>15</v>
      </c>
      <c r="E483" s="3" t="s">
        <v>384</v>
      </c>
      <c r="F483" s="17" t="s">
        <v>364</v>
      </c>
      <c r="G483" s="19">
        <v>42065</v>
      </c>
    </row>
    <row r="484" spans="1:10" x14ac:dyDescent="0.25">
      <c r="A484" s="17"/>
      <c r="B484" s="17"/>
      <c r="C484" s="18"/>
      <c r="D484" s="17"/>
      <c r="E484" s="3"/>
      <c r="F484" s="17"/>
      <c r="G484" s="19"/>
    </row>
    <row r="485" spans="1:10" ht="285" x14ac:dyDescent="0.25">
      <c r="A485" s="17"/>
      <c r="B485" s="17"/>
      <c r="C485" s="18"/>
      <c r="D485" s="17"/>
      <c r="E485" s="4" t="s">
        <v>385</v>
      </c>
      <c r="F485" s="17"/>
      <c r="G485" s="19"/>
    </row>
    <row r="486" spans="1:10" x14ac:dyDescent="0.25">
      <c r="A486" s="17"/>
      <c r="B486" s="17"/>
      <c r="C486" s="18"/>
      <c r="D486" s="17"/>
      <c r="E486" s="3"/>
      <c r="F486" s="17"/>
      <c r="G486" s="19"/>
    </row>
    <row r="487" spans="1:10" ht="90" x14ac:dyDescent="0.25">
      <c r="A487" s="17" t="s">
        <v>12</v>
      </c>
      <c r="B487" s="17" t="s">
        <v>13</v>
      </c>
      <c r="C487" s="18" t="s">
        <v>386</v>
      </c>
      <c r="D487" s="17" t="s">
        <v>15</v>
      </c>
      <c r="E487" s="3" t="s">
        <v>387</v>
      </c>
      <c r="F487" s="17" t="s">
        <v>360</v>
      </c>
      <c r="G487" s="19">
        <v>42334</v>
      </c>
      <c r="H487" s="17">
        <v>4</v>
      </c>
      <c r="I487" s="17"/>
      <c r="J487" s="17" t="s">
        <v>19</v>
      </c>
    </row>
    <row r="488" spans="1:10" x14ac:dyDescent="0.25">
      <c r="A488" s="17"/>
      <c r="B488" s="17"/>
      <c r="C488" s="18"/>
      <c r="D488" s="17"/>
      <c r="E488" s="3"/>
      <c r="F488" s="17"/>
      <c r="G488" s="19"/>
      <c r="H488" s="17"/>
      <c r="I488" s="17"/>
      <c r="J488" s="17"/>
    </row>
    <row r="489" spans="1:10" ht="225" x14ac:dyDescent="0.25">
      <c r="A489" s="17"/>
      <c r="B489" s="17"/>
      <c r="C489" s="18"/>
      <c r="D489" s="17"/>
      <c r="E489" s="4" t="s">
        <v>388</v>
      </c>
      <c r="F489" s="17"/>
      <c r="G489" s="19"/>
      <c r="H489" s="17"/>
      <c r="I489" s="17"/>
      <c r="J489" s="17"/>
    </row>
    <row r="490" spans="1:10" x14ac:dyDescent="0.25">
      <c r="A490" s="17"/>
      <c r="B490" s="17"/>
      <c r="C490" s="18"/>
      <c r="D490" s="17"/>
      <c r="E490" s="3"/>
      <c r="F490" s="17"/>
      <c r="G490" s="19"/>
      <c r="H490" s="17"/>
      <c r="I490" s="17"/>
      <c r="J490" s="17"/>
    </row>
    <row r="491" spans="1:10" ht="90" x14ac:dyDescent="0.25">
      <c r="A491" s="17" t="s">
        <v>12</v>
      </c>
      <c r="B491" s="17" t="s">
        <v>13</v>
      </c>
      <c r="C491" s="18" t="s">
        <v>389</v>
      </c>
      <c r="D491" s="17" t="s">
        <v>15</v>
      </c>
      <c r="E491" s="3" t="s">
        <v>390</v>
      </c>
      <c r="F491" s="17" t="s">
        <v>368</v>
      </c>
      <c r="G491" s="19">
        <v>42150</v>
      </c>
      <c r="H491" s="17"/>
    </row>
    <row r="492" spans="1:10" x14ac:dyDescent="0.25">
      <c r="A492" s="17"/>
      <c r="B492" s="17"/>
      <c r="C492" s="18"/>
      <c r="D492" s="17"/>
      <c r="E492" s="3"/>
      <c r="F492" s="17"/>
      <c r="G492" s="19"/>
      <c r="H492" s="17"/>
    </row>
    <row r="493" spans="1:10" ht="285" x14ac:dyDescent="0.25">
      <c r="A493" s="17"/>
      <c r="B493" s="17"/>
      <c r="C493" s="18"/>
      <c r="D493" s="17"/>
      <c r="E493" s="4" t="s">
        <v>391</v>
      </c>
      <c r="F493" s="17"/>
      <c r="G493" s="19"/>
      <c r="H493" s="17"/>
    </row>
    <row r="494" spans="1:10" x14ac:dyDescent="0.25">
      <c r="A494" s="17"/>
      <c r="B494" s="17"/>
      <c r="C494" s="18"/>
      <c r="D494" s="17"/>
      <c r="E494" s="3"/>
      <c r="F494" s="17"/>
      <c r="G494" s="19"/>
      <c r="H494" s="17"/>
    </row>
    <row r="496" spans="1:10" x14ac:dyDescent="0.25">
      <c r="A496" t="s">
        <v>0</v>
      </c>
    </row>
    <row r="497" spans="1:10" ht="30" x14ac:dyDescent="0.25">
      <c r="A497" s="1" t="s">
        <v>1</v>
      </c>
    </row>
    <row r="499" spans="1:10" ht="45" x14ac:dyDescent="0.25">
      <c r="A499" s="2" t="s">
        <v>2</v>
      </c>
      <c r="B499" s="2" t="s">
        <v>3</v>
      </c>
      <c r="C499" s="2" t="s">
        <v>4</v>
      </c>
      <c r="D499" s="2" t="s">
        <v>5</v>
      </c>
      <c r="E499" s="2" t="s">
        <v>6</v>
      </c>
      <c r="F499" s="2" t="s">
        <v>7</v>
      </c>
      <c r="G499" s="2" t="s">
        <v>8</v>
      </c>
      <c r="H499" s="2" t="s">
        <v>9</v>
      </c>
      <c r="I499" s="2" t="s">
        <v>10</v>
      </c>
      <c r="J499" s="2" t="s">
        <v>11</v>
      </c>
    </row>
    <row r="500" spans="1:10" ht="165" x14ac:dyDescent="0.25">
      <c r="A500" s="17" t="s">
        <v>12</v>
      </c>
      <c r="B500" s="17" t="s">
        <v>13</v>
      </c>
      <c r="C500" s="18" t="s">
        <v>261</v>
      </c>
      <c r="D500" s="17" t="s">
        <v>15</v>
      </c>
      <c r="E500" s="5" t="s">
        <v>262</v>
      </c>
      <c r="F500" s="17" t="s">
        <v>264</v>
      </c>
      <c r="G500" s="19">
        <v>42077</v>
      </c>
      <c r="H500" s="17">
        <v>4</v>
      </c>
      <c r="I500" s="17"/>
      <c r="J500" s="17" t="s">
        <v>19</v>
      </c>
    </row>
    <row r="501" spans="1:10" x14ac:dyDescent="0.25">
      <c r="A501" s="17"/>
      <c r="B501" s="17"/>
      <c r="C501" s="18"/>
      <c r="D501" s="17"/>
      <c r="E501" s="5"/>
      <c r="F501" s="17"/>
      <c r="G501" s="19"/>
      <c r="H501" s="17"/>
      <c r="I501" s="17"/>
      <c r="J501" s="17"/>
    </row>
    <row r="502" spans="1:10" ht="300" x14ac:dyDescent="0.25">
      <c r="A502" s="17"/>
      <c r="B502" s="17"/>
      <c r="C502" s="18"/>
      <c r="D502" s="17"/>
      <c r="E502" s="4" t="s">
        <v>263</v>
      </c>
      <c r="F502" s="17"/>
      <c r="G502" s="19"/>
      <c r="H502" s="17"/>
      <c r="I502" s="17"/>
      <c r="J502" s="17"/>
    </row>
    <row r="503" spans="1:10" x14ac:dyDescent="0.25">
      <c r="A503" s="17"/>
      <c r="B503" s="17"/>
      <c r="C503" s="18"/>
      <c r="D503" s="17"/>
      <c r="E503" s="5"/>
      <c r="F503" s="17"/>
      <c r="G503" s="19"/>
      <c r="H503" s="17"/>
      <c r="I503" s="17"/>
      <c r="J503" s="17"/>
    </row>
    <row r="504" spans="1:10" ht="165" x14ac:dyDescent="0.25">
      <c r="A504" s="17" t="s">
        <v>12</v>
      </c>
      <c r="B504" s="17" t="s">
        <v>27</v>
      </c>
      <c r="C504" s="18" t="s">
        <v>265</v>
      </c>
      <c r="D504" s="17" t="s">
        <v>15</v>
      </c>
      <c r="E504" s="5" t="s">
        <v>266</v>
      </c>
      <c r="F504" s="17" t="s">
        <v>264</v>
      </c>
      <c r="G504" s="17">
        <f>-1 / 14</f>
        <v>-7.1428571428571425E-2</v>
      </c>
      <c r="H504" s="17">
        <v>4</v>
      </c>
      <c r="I504" s="17"/>
      <c r="J504" s="17" t="s">
        <v>19</v>
      </c>
    </row>
    <row r="505" spans="1:10" x14ac:dyDescent="0.25">
      <c r="A505" s="17"/>
      <c r="B505" s="17"/>
      <c r="C505" s="18"/>
      <c r="D505" s="17"/>
      <c r="E505" s="5"/>
      <c r="F505" s="17"/>
      <c r="G505" s="17"/>
      <c r="H505" s="17"/>
      <c r="I505" s="17"/>
      <c r="J505" s="17"/>
    </row>
    <row r="506" spans="1:10" ht="300" x14ac:dyDescent="0.25">
      <c r="A506" s="17"/>
      <c r="B506" s="17"/>
      <c r="C506" s="18"/>
      <c r="D506" s="17"/>
      <c r="E506" s="4" t="s">
        <v>263</v>
      </c>
      <c r="F506" s="17"/>
      <c r="G506" s="17"/>
      <c r="H506" s="17"/>
      <c r="I506" s="17"/>
      <c r="J506" s="17"/>
    </row>
    <row r="507" spans="1:10" x14ac:dyDescent="0.25">
      <c r="A507" s="17"/>
      <c r="B507" s="17"/>
      <c r="C507" s="18"/>
      <c r="D507" s="17"/>
      <c r="E507" s="5"/>
      <c r="F507" s="17"/>
      <c r="G507" s="17"/>
      <c r="H507" s="17"/>
      <c r="I507" s="17"/>
      <c r="J507" s="17"/>
    </row>
    <row r="508" spans="1:10" ht="165" x14ac:dyDescent="0.25">
      <c r="A508" s="17" t="s">
        <v>12</v>
      </c>
      <c r="B508" s="17" t="s">
        <v>13</v>
      </c>
      <c r="C508" s="18" t="s">
        <v>267</v>
      </c>
      <c r="D508" s="17" t="s">
        <v>15</v>
      </c>
      <c r="E508" s="5" t="s">
        <v>268</v>
      </c>
      <c r="F508" s="17" t="s">
        <v>264</v>
      </c>
      <c r="G508" s="19">
        <v>42018</v>
      </c>
      <c r="H508" s="17">
        <v>4</v>
      </c>
      <c r="I508" s="17"/>
      <c r="J508" s="17" t="s">
        <v>19</v>
      </c>
    </row>
    <row r="509" spans="1:10" x14ac:dyDescent="0.25">
      <c r="A509" s="17"/>
      <c r="B509" s="17"/>
      <c r="C509" s="18"/>
      <c r="D509" s="17"/>
      <c r="E509" s="5"/>
      <c r="F509" s="17"/>
      <c r="G509" s="19"/>
      <c r="H509" s="17"/>
      <c r="I509" s="17"/>
      <c r="J509" s="17"/>
    </row>
    <row r="510" spans="1:10" ht="300" x14ac:dyDescent="0.25">
      <c r="A510" s="17"/>
      <c r="B510" s="17"/>
      <c r="C510" s="18"/>
      <c r="D510" s="17"/>
      <c r="E510" s="4" t="s">
        <v>263</v>
      </c>
      <c r="F510" s="17"/>
      <c r="G510" s="19"/>
      <c r="H510" s="17"/>
      <c r="I510" s="17"/>
      <c r="J510" s="17"/>
    </row>
    <row r="511" spans="1:10" x14ac:dyDescent="0.25">
      <c r="A511" s="17"/>
      <c r="B511" s="17"/>
      <c r="C511" s="18"/>
      <c r="D511" s="17"/>
      <c r="E511" s="5"/>
      <c r="F511" s="17"/>
      <c r="G511" s="19"/>
      <c r="H511" s="17"/>
      <c r="I511" s="17"/>
      <c r="J511" s="17"/>
    </row>
    <row r="512" spans="1:10" ht="150" x14ac:dyDescent="0.25">
      <c r="A512" s="17" t="s">
        <v>12</v>
      </c>
      <c r="B512" s="17" t="s">
        <v>27</v>
      </c>
      <c r="C512" s="18" t="s">
        <v>269</v>
      </c>
      <c r="D512" s="17" t="s">
        <v>15</v>
      </c>
      <c r="E512" s="5" t="s">
        <v>270</v>
      </c>
      <c r="F512" s="17" t="s">
        <v>272</v>
      </c>
      <c r="G512" s="17">
        <f>-1 / 11</f>
        <v>-9.0909090909090912E-2</v>
      </c>
      <c r="H512" s="17">
        <v>4</v>
      </c>
      <c r="I512" s="17"/>
      <c r="J512" s="17" t="s">
        <v>19</v>
      </c>
    </row>
    <row r="513" spans="1:10" x14ac:dyDescent="0.25">
      <c r="A513" s="17"/>
      <c r="B513" s="17"/>
      <c r="C513" s="18"/>
      <c r="D513" s="17"/>
      <c r="E513" s="5"/>
      <c r="F513" s="17"/>
      <c r="G513" s="17"/>
      <c r="H513" s="17"/>
      <c r="I513" s="17"/>
      <c r="J513" s="17"/>
    </row>
    <row r="514" spans="1:10" ht="255" x14ac:dyDescent="0.25">
      <c r="A514" s="17"/>
      <c r="B514" s="17"/>
      <c r="C514" s="18"/>
      <c r="D514" s="17"/>
      <c r="E514" s="4" t="s">
        <v>271</v>
      </c>
      <c r="F514" s="17"/>
      <c r="G514" s="17"/>
      <c r="H514" s="17"/>
      <c r="I514" s="17"/>
      <c r="J514" s="17"/>
    </row>
    <row r="515" spans="1:10" x14ac:dyDescent="0.25">
      <c r="A515" s="17"/>
      <c r="B515" s="17"/>
      <c r="C515" s="18"/>
      <c r="D515" s="17"/>
      <c r="E515" s="5"/>
      <c r="F515" s="17"/>
      <c r="G515" s="17"/>
      <c r="H515" s="17"/>
      <c r="I515" s="17"/>
      <c r="J515" s="17"/>
    </row>
    <row r="516" spans="1:10" ht="165" x14ac:dyDescent="0.25">
      <c r="A516" s="17" t="s">
        <v>12</v>
      </c>
      <c r="B516" s="17" t="s">
        <v>27</v>
      </c>
      <c r="C516" s="18" t="s">
        <v>273</v>
      </c>
      <c r="D516" s="17" t="s">
        <v>15</v>
      </c>
      <c r="E516" s="5" t="s">
        <v>274</v>
      </c>
      <c r="F516" s="17" t="s">
        <v>272</v>
      </c>
      <c r="G516" s="17" t="s">
        <v>275</v>
      </c>
      <c r="H516" s="17">
        <v>4</v>
      </c>
      <c r="I516" s="17"/>
      <c r="J516" s="17" t="s">
        <v>19</v>
      </c>
    </row>
    <row r="517" spans="1:10" x14ac:dyDescent="0.25">
      <c r="A517" s="17"/>
      <c r="B517" s="17"/>
      <c r="C517" s="18"/>
      <c r="D517" s="17"/>
      <c r="E517" s="5"/>
      <c r="F517" s="17"/>
      <c r="G517" s="17"/>
      <c r="H517" s="17"/>
      <c r="I517" s="17"/>
      <c r="J517" s="17"/>
    </row>
    <row r="518" spans="1:10" ht="255" x14ac:dyDescent="0.25">
      <c r="A518" s="17"/>
      <c r="B518" s="17"/>
      <c r="C518" s="18"/>
      <c r="D518" s="17"/>
      <c r="E518" s="4" t="s">
        <v>271</v>
      </c>
      <c r="F518" s="17"/>
      <c r="G518" s="17"/>
      <c r="H518" s="17"/>
      <c r="I518" s="17"/>
      <c r="J518" s="17"/>
    </row>
    <row r="519" spans="1:10" x14ac:dyDescent="0.25">
      <c r="A519" s="17"/>
      <c r="B519" s="17"/>
      <c r="C519" s="18"/>
      <c r="D519" s="17"/>
      <c r="E519" s="5"/>
      <c r="F519" s="17"/>
      <c r="G519" s="17"/>
      <c r="H519" s="17"/>
      <c r="I519" s="17"/>
      <c r="J519" s="17"/>
    </row>
    <row r="520" spans="1:10" ht="165" x14ac:dyDescent="0.25">
      <c r="A520" s="17" t="s">
        <v>12</v>
      </c>
      <c r="B520" s="17" t="s">
        <v>27</v>
      </c>
      <c r="C520" s="18" t="s">
        <v>276</v>
      </c>
      <c r="D520" s="17" t="s">
        <v>15</v>
      </c>
      <c r="E520" s="5" t="s">
        <v>277</v>
      </c>
      <c r="F520" s="17" t="s">
        <v>279</v>
      </c>
      <c r="G520" s="17">
        <f>-2 / 11</f>
        <v>-0.18181818181818182</v>
      </c>
      <c r="H520" s="17">
        <v>4</v>
      </c>
      <c r="I520" s="17"/>
      <c r="J520" s="17" t="s">
        <v>19</v>
      </c>
    </row>
    <row r="521" spans="1:10" x14ac:dyDescent="0.25">
      <c r="A521" s="17"/>
      <c r="B521" s="17"/>
      <c r="C521" s="18"/>
      <c r="D521" s="17"/>
      <c r="E521" s="5"/>
      <c r="F521" s="17"/>
      <c r="G521" s="17"/>
      <c r="H521" s="17"/>
      <c r="I521" s="17"/>
      <c r="J521" s="17"/>
    </row>
    <row r="522" spans="1:10" ht="255" x14ac:dyDescent="0.25">
      <c r="A522" s="17"/>
      <c r="B522" s="17"/>
      <c r="C522" s="18"/>
      <c r="D522" s="17"/>
      <c r="E522" s="4" t="s">
        <v>278</v>
      </c>
      <c r="F522" s="17"/>
      <c r="G522" s="17"/>
      <c r="H522" s="17"/>
      <c r="I522" s="17"/>
      <c r="J522" s="17"/>
    </row>
    <row r="523" spans="1:10" x14ac:dyDescent="0.25">
      <c r="A523" s="17"/>
      <c r="B523" s="17"/>
      <c r="C523" s="18"/>
      <c r="D523" s="17"/>
      <c r="E523" s="5"/>
      <c r="F523" s="17"/>
      <c r="G523" s="17"/>
      <c r="H523" s="17"/>
      <c r="I523" s="17"/>
      <c r="J523" s="17"/>
    </row>
    <row r="524" spans="1:10" ht="90" x14ac:dyDescent="0.25">
      <c r="A524" s="17" t="s">
        <v>12</v>
      </c>
      <c r="B524" s="17" t="s">
        <v>27</v>
      </c>
      <c r="C524" s="18" t="s">
        <v>280</v>
      </c>
      <c r="D524" s="17" t="s">
        <v>15</v>
      </c>
      <c r="E524" s="5" t="s">
        <v>281</v>
      </c>
      <c r="F524" s="17" t="s">
        <v>283</v>
      </c>
      <c r="G524" s="17">
        <f>-1 / 15</f>
        <v>-6.6666666666666666E-2</v>
      </c>
      <c r="H524" s="17">
        <v>4</v>
      </c>
      <c r="I524" s="17"/>
      <c r="J524" s="17" t="s">
        <v>19</v>
      </c>
    </row>
    <row r="525" spans="1:10" x14ac:dyDescent="0.25">
      <c r="A525" s="17"/>
      <c r="B525" s="17"/>
      <c r="C525" s="18"/>
      <c r="D525" s="17"/>
      <c r="E525" s="5"/>
      <c r="F525" s="17"/>
      <c r="G525" s="17"/>
      <c r="H525" s="17"/>
      <c r="I525" s="17"/>
      <c r="J525" s="17"/>
    </row>
    <row r="526" spans="1:10" ht="240" x14ac:dyDescent="0.25">
      <c r="A526" s="17"/>
      <c r="B526" s="17"/>
      <c r="C526" s="18"/>
      <c r="D526" s="17"/>
      <c r="E526" s="4" t="s">
        <v>282</v>
      </c>
      <c r="F526" s="17"/>
      <c r="G526" s="17"/>
      <c r="H526" s="17"/>
      <c r="I526" s="17"/>
      <c r="J526" s="17"/>
    </row>
    <row r="527" spans="1:10" x14ac:dyDescent="0.25">
      <c r="A527" s="17"/>
      <c r="B527" s="17"/>
      <c r="C527" s="18"/>
      <c r="D527" s="17"/>
      <c r="E527" s="5"/>
      <c r="F527" s="17"/>
      <c r="G527" s="17"/>
      <c r="H527" s="17"/>
      <c r="I527" s="17"/>
      <c r="J527" s="17"/>
    </row>
    <row r="528" spans="1:10" ht="90" x14ac:dyDescent="0.25">
      <c r="A528" s="17" t="s">
        <v>12</v>
      </c>
      <c r="B528" s="17" t="s">
        <v>27</v>
      </c>
      <c r="C528" s="18" t="s">
        <v>284</v>
      </c>
      <c r="D528" s="17" t="s">
        <v>15</v>
      </c>
      <c r="E528" s="5" t="s">
        <v>245</v>
      </c>
      <c r="F528" s="17" t="s">
        <v>190</v>
      </c>
      <c r="G528" s="17">
        <f>-1 / 13</f>
        <v>-7.6923076923076927E-2</v>
      </c>
      <c r="H528" s="17">
        <v>4</v>
      </c>
      <c r="I528" s="17"/>
      <c r="J528" s="17" t="s">
        <v>19</v>
      </c>
    </row>
    <row r="529" spans="1:13" x14ac:dyDescent="0.25">
      <c r="A529" s="17"/>
      <c r="B529" s="17"/>
      <c r="C529" s="18"/>
      <c r="D529" s="17"/>
      <c r="E529" s="5"/>
      <c r="F529" s="17"/>
      <c r="G529" s="17"/>
      <c r="H529" s="17"/>
      <c r="I529" s="17"/>
      <c r="J529" s="17"/>
    </row>
    <row r="530" spans="1:13" ht="345" x14ac:dyDescent="0.25">
      <c r="A530" s="17"/>
      <c r="B530" s="17"/>
      <c r="C530" s="18"/>
      <c r="D530" s="17"/>
      <c r="E530" s="4" t="s">
        <v>285</v>
      </c>
      <c r="F530" s="17"/>
      <c r="G530" s="17"/>
      <c r="H530" s="17"/>
      <c r="I530" s="17"/>
      <c r="J530" s="17"/>
    </row>
    <row r="531" spans="1:13" x14ac:dyDescent="0.25">
      <c r="A531" s="17"/>
      <c r="B531" s="17"/>
      <c r="C531" s="18"/>
      <c r="D531" s="17"/>
      <c r="E531" s="5"/>
      <c r="F531" s="17"/>
      <c r="G531" s="17"/>
      <c r="H531" s="17"/>
      <c r="I531" s="17"/>
      <c r="J531" s="17"/>
    </row>
    <row r="532" spans="1:13" ht="30" x14ac:dyDescent="0.25">
      <c r="A532" s="17"/>
      <c r="B532" s="17"/>
      <c r="C532" s="18"/>
      <c r="D532" s="17"/>
      <c r="E532" s="5" t="s">
        <v>286</v>
      </c>
      <c r="F532" s="17"/>
      <c r="G532" s="17"/>
      <c r="H532" s="17"/>
      <c r="I532" s="17"/>
      <c r="J532" s="17"/>
    </row>
    <row r="533" spans="1:13" x14ac:dyDescent="0.25">
      <c r="A533" s="17"/>
      <c r="B533" s="17"/>
      <c r="C533" s="18"/>
      <c r="D533" s="17"/>
      <c r="E533" s="5"/>
      <c r="F533" s="17"/>
      <c r="G533" s="17"/>
      <c r="H533" s="17"/>
      <c r="I533" s="17"/>
      <c r="J533" s="17"/>
    </row>
    <row r="534" spans="1:13" ht="75" x14ac:dyDescent="0.25">
      <c r="A534" s="17" t="s">
        <v>12</v>
      </c>
      <c r="B534" s="17" t="s">
        <v>27</v>
      </c>
      <c r="C534" s="18" t="s">
        <v>287</v>
      </c>
      <c r="D534" s="17" t="s">
        <v>15</v>
      </c>
      <c r="E534" s="5" t="s">
        <v>288</v>
      </c>
      <c r="F534" s="17" t="s">
        <v>290</v>
      </c>
      <c r="G534" s="17">
        <f>-2 / 36</f>
        <v>-5.5555555555555552E-2</v>
      </c>
      <c r="H534" s="17">
        <v>4</v>
      </c>
      <c r="I534" s="17"/>
      <c r="J534" s="17" t="s">
        <v>19</v>
      </c>
    </row>
    <row r="535" spans="1:13" x14ac:dyDescent="0.25">
      <c r="A535" s="17"/>
      <c r="B535" s="17"/>
      <c r="C535" s="18"/>
      <c r="D535" s="17"/>
      <c r="E535" s="5"/>
      <c r="F535" s="17"/>
      <c r="G535" s="17"/>
      <c r="H535" s="17"/>
      <c r="I535" s="17"/>
      <c r="J535" s="17"/>
    </row>
    <row r="536" spans="1:13" ht="210" x14ac:dyDescent="0.25">
      <c r="A536" s="17"/>
      <c r="B536" s="17"/>
      <c r="C536" s="18"/>
      <c r="D536" s="17"/>
      <c r="E536" s="4" t="s">
        <v>289</v>
      </c>
      <c r="F536" s="17"/>
      <c r="G536" s="17"/>
      <c r="H536" s="17"/>
      <c r="I536" s="17"/>
      <c r="J536" s="17"/>
    </row>
    <row r="537" spans="1:13" x14ac:dyDescent="0.25">
      <c r="A537" s="17"/>
      <c r="B537" s="17"/>
      <c r="C537" s="18"/>
      <c r="D537" s="17"/>
      <c r="E537" s="5"/>
      <c r="F537" s="17"/>
      <c r="G537" s="17"/>
      <c r="H537" s="17"/>
      <c r="I537" s="17"/>
      <c r="J537" s="17"/>
    </row>
    <row r="538" spans="1:13" ht="75" x14ac:dyDescent="0.25">
      <c r="A538" s="17" t="s">
        <v>12</v>
      </c>
      <c r="B538" s="17" t="s">
        <v>27</v>
      </c>
      <c r="C538" s="18" t="s">
        <v>291</v>
      </c>
      <c r="D538" s="17" t="s">
        <v>15</v>
      </c>
      <c r="E538" s="5" t="s">
        <v>292</v>
      </c>
      <c r="F538" s="17" t="s">
        <v>294</v>
      </c>
      <c r="G538" s="17">
        <f>-1 / 32</f>
        <v>-3.125E-2</v>
      </c>
      <c r="H538" s="17">
        <v>4</v>
      </c>
      <c r="I538" s="17"/>
      <c r="J538" s="17" t="s">
        <v>19</v>
      </c>
      <c r="L538">
        <v>39</v>
      </c>
      <c r="M538">
        <v>4</v>
      </c>
    </row>
    <row r="539" spans="1:13" x14ac:dyDescent="0.25">
      <c r="A539" s="17"/>
      <c r="B539" s="17"/>
      <c r="C539" s="18"/>
      <c r="D539" s="17"/>
      <c r="E539" s="5"/>
      <c r="F539" s="17"/>
      <c r="G539" s="17"/>
      <c r="H539" s="17"/>
      <c r="I539" s="17"/>
      <c r="J539" s="17"/>
    </row>
    <row r="540" spans="1:13" ht="270" x14ac:dyDescent="0.25">
      <c r="A540" s="17"/>
      <c r="B540" s="17"/>
      <c r="C540" s="18"/>
      <c r="D540" s="17"/>
      <c r="E540" s="4" t="s">
        <v>293</v>
      </c>
      <c r="F540" s="17"/>
      <c r="G540" s="17"/>
      <c r="H540" s="17"/>
      <c r="I540" s="17"/>
      <c r="J540" s="17"/>
    </row>
    <row r="541" spans="1:13" x14ac:dyDescent="0.25">
      <c r="A541" s="17"/>
      <c r="B541" s="17"/>
      <c r="C541" s="18"/>
      <c r="D541" s="17"/>
      <c r="E541" s="5"/>
      <c r="F541" s="17"/>
      <c r="G541" s="17"/>
      <c r="H541" s="17"/>
      <c r="I541" s="17"/>
      <c r="J541" s="17"/>
    </row>
    <row r="542" spans="1:13" ht="90" x14ac:dyDescent="0.25">
      <c r="A542" s="17" t="s">
        <v>12</v>
      </c>
      <c r="B542" s="17" t="s">
        <v>13</v>
      </c>
      <c r="C542" s="18" t="s">
        <v>295</v>
      </c>
      <c r="D542" s="17" t="s">
        <v>15</v>
      </c>
      <c r="E542" s="5" t="s">
        <v>296</v>
      </c>
      <c r="F542" s="17" t="s">
        <v>294</v>
      </c>
      <c r="G542" s="19">
        <v>42079</v>
      </c>
      <c r="H542" s="17">
        <v>4</v>
      </c>
      <c r="I542" s="17"/>
      <c r="J542" s="17" t="s">
        <v>19</v>
      </c>
    </row>
    <row r="543" spans="1:13" x14ac:dyDescent="0.25">
      <c r="A543" s="17"/>
      <c r="B543" s="17"/>
      <c r="C543" s="18"/>
      <c r="D543" s="17"/>
      <c r="E543" s="5"/>
      <c r="F543" s="17"/>
      <c r="G543" s="19"/>
      <c r="H543" s="17"/>
      <c r="I543" s="17"/>
      <c r="J543" s="17"/>
    </row>
    <row r="544" spans="1:13" ht="195" x14ac:dyDescent="0.25">
      <c r="A544" s="17"/>
      <c r="B544" s="17"/>
      <c r="C544" s="18"/>
      <c r="D544" s="17"/>
      <c r="E544" s="4" t="s">
        <v>297</v>
      </c>
      <c r="F544" s="17"/>
      <c r="G544" s="19"/>
      <c r="H544" s="17"/>
      <c r="I544" s="17"/>
      <c r="J544" s="17"/>
    </row>
    <row r="545" spans="1:15" x14ac:dyDescent="0.25">
      <c r="A545" s="17"/>
      <c r="B545" s="17"/>
      <c r="C545" s="18"/>
      <c r="D545" s="17"/>
      <c r="E545" s="5"/>
      <c r="F545" s="17"/>
      <c r="G545" s="19"/>
      <c r="H545" s="17"/>
      <c r="I545" s="17"/>
      <c r="J545" s="17"/>
    </row>
    <row r="546" spans="1:15" ht="75" x14ac:dyDescent="0.25">
      <c r="A546" s="17" t="s">
        <v>12</v>
      </c>
      <c r="B546" s="17" t="s">
        <v>27</v>
      </c>
      <c r="C546" s="18" t="s">
        <v>298</v>
      </c>
      <c r="D546" s="17" t="s">
        <v>15</v>
      </c>
      <c r="E546" s="5" t="s">
        <v>299</v>
      </c>
      <c r="F546" s="17" t="s">
        <v>301</v>
      </c>
      <c r="G546" s="17">
        <f>-1 / 23</f>
        <v>-4.3478260869565216E-2</v>
      </c>
      <c r="H546" s="17">
        <v>4</v>
      </c>
      <c r="I546" s="17"/>
      <c r="J546" s="17" t="s">
        <v>19</v>
      </c>
    </row>
    <row r="547" spans="1:15" x14ac:dyDescent="0.25">
      <c r="A547" s="17"/>
      <c r="B547" s="17"/>
      <c r="C547" s="18"/>
      <c r="D547" s="17"/>
      <c r="E547" s="5"/>
      <c r="F547" s="17"/>
      <c r="G547" s="17"/>
      <c r="H547" s="17"/>
      <c r="I547" s="17"/>
      <c r="J547" s="17"/>
    </row>
    <row r="548" spans="1:15" ht="270" x14ac:dyDescent="0.25">
      <c r="A548" s="17"/>
      <c r="B548" s="17"/>
      <c r="C548" s="18"/>
      <c r="D548" s="17"/>
      <c r="E548" s="4" t="s">
        <v>300</v>
      </c>
      <c r="F548" s="17"/>
      <c r="G548" s="17"/>
      <c r="H548" s="17"/>
      <c r="I548" s="17"/>
      <c r="J548" s="17"/>
    </row>
    <row r="549" spans="1:15" x14ac:dyDescent="0.25">
      <c r="A549" s="17"/>
      <c r="B549" s="17"/>
      <c r="C549" s="18"/>
      <c r="D549" s="17"/>
      <c r="E549" s="5"/>
      <c r="F549" s="17"/>
      <c r="G549" s="17"/>
      <c r="H549" s="17"/>
      <c r="I549" s="17"/>
      <c r="J549" s="17"/>
    </row>
    <row r="550" spans="1:15" ht="75" x14ac:dyDescent="0.25">
      <c r="A550" s="17" t="s">
        <v>12</v>
      </c>
      <c r="B550" s="17" t="s">
        <v>13</v>
      </c>
      <c r="C550" s="18" t="s">
        <v>302</v>
      </c>
      <c r="D550" s="17" t="s">
        <v>15</v>
      </c>
      <c r="E550" s="5" t="s">
        <v>303</v>
      </c>
      <c r="F550" s="17" t="s">
        <v>305</v>
      </c>
      <c r="G550" s="19">
        <v>42060</v>
      </c>
      <c r="H550" s="17">
        <v>4</v>
      </c>
      <c r="I550" s="17"/>
      <c r="J550" s="17" t="s">
        <v>19</v>
      </c>
    </row>
    <row r="551" spans="1:15" x14ac:dyDescent="0.25">
      <c r="A551" s="17"/>
      <c r="B551" s="17"/>
      <c r="C551" s="18"/>
      <c r="D551" s="17"/>
      <c r="E551" s="5"/>
      <c r="F551" s="17"/>
      <c r="G551" s="19"/>
      <c r="H551" s="17"/>
      <c r="I551" s="17"/>
      <c r="J551" s="17"/>
    </row>
    <row r="552" spans="1:15" ht="255" x14ac:dyDescent="0.25">
      <c r="A552" s="17"/>
      <c r="B552" s="17"/>
      <c r="C552" s="18"/>
      <c r="D552" s="17"/>
      <c r="E552" s="4" t="s">
        <v>304</v>
      </c>
      <c r="F552" s="17"/>
      <c r="G552" s="19"/>
      <c r="H552" s="17"/>
      <c r="I552" s="17"/>
      <c r="J552" s="17"/>
    </row>
    <row r="553" spans="1:15" x14ac:dyDescent="0.25">
      <c r="A553" s="17"/>
      <c r="B553" s="17"/>
      <c r="C553" s="18"/>
      <c r="D553" s="17"/>
      <c r="E553" s="5"/>
      <c r="F553" s="17"/>
      <c r="G553" s="19"/>
      <c r="H553" s="17"/>
      <c r="I553" s="17"/>
      <c r="J553" s="17"/>
    </row>
    <row r="554" spans="1:15" ht="75" x14ac:dyDescent="0.25">
      <c r="A554" s="17" t="s">
        <v>12</v>
      </c>
      <c r="B554" s="17" t="s">
        <v>13</v>
      </c>
      <c r="C554" s="18" t="s">
        <v>306</v>
      </c>
      <c r="D554" s="17" t="s">
        <v>15</v>
      </c>
      <c r="E554" s="5" t="s">
        <v>307</v>
      </c>
      <c r="F554" s="17" t="s">
        <v>309</v>
      </c>
      <c r="G554" s="19">
        <v>42333</v>
      </c>
      <c r="H554" s="17">
        <v>4</v>
      </c>
      <c r="I554" s="17"/>
      <c r="J554" s="17" t="s">
        <v>19</v>
      </c>
    </row>
    <row r="555" spans="1:15" x14ac:dyDescent="0.25">
      <c r="A555" s="17"/>
      <c r="B555" s="17"/>
      <c r="C555" s="18"/>
      <c r="D555" s="17"/>
      <c r="E555" s="5"/>
      <c r="F555" s="17"/>
      <c r="G555" s="19"/>
      <c r="H555" s="17"/>
      <c r="I555" s="17"/>
      <c r="J555" s="17"/>
    </row>
    <row r="556" spans="1:15" ht="270" x14ac:dyDescent="0.25">
      <c r="A556" s="17"/>
      <c r="B556" s="17"/>
      <c r="C556" s="18"/>
      <c r="D556" s="17"/>
      <c r="E556" s="4" t="s">
        <v>308</v>
      </c>
      <c r="F556" s="17"/>
      <c r="G556" s="19"/>
      <c r="H556" s="17"/>
      <c r="I556" s="17"/>
      <c r="J556" s="17"/>
    </row>
    <row r="557" spans="1:15" x14ac:dyDescent="0.25">
      <c r="A557" s="17"/>
      <c r="B557" s="17"/>
      <c r="C557" s="18"/>
      <c r="D557" s="17"/>
      <c r="E557" s="5"/>
      <c r="F557" s="17"/>
      <c r="G557" s="19"/>
      <c r="H557" s="17"/>
      <c r="I557" s="17"/>
      <c r="J557" s="17"/>
    </row>
    <row r="558" spans="1:15" ht="90" x14ac:dyDescent="0.25">
      <c r="A558" s="17" t="s">
        <v>12</v>
      </c>
      <c r="B558" s="17" t="s">
        <v>13</v>
      </c>
      <c r="C558" s="18" t="s">
        <v>310</v>
      </c>
      <c r="D558" s="17" t="s">
        <v>15</v>
      </c>
      <c r="E558" s="5" t="s">
        <v>311</v>
      </c>
      <c r="F558" s="17" t="s">
        <v>294</v>
      </c>
      <c r="G558" s="19">
        <v>42117</v>
      </c>
      <c r="H558" s="17">
        <v>4</v>
      </c>
      <c r="I558" s="17"/>
      <c r="J558" s="17" t="s">
        <v>19</v>
      </c>
      <c r="N558">
        <v>4</v>
      </c>
      <c r="O558">
        <v>30</v>
      </c>
    </row>
    <row r="559" spans="1:15" x14ac:dyDescent="0.25">
      <c r="A559" s="17"/>
      <c r="B559" s="17"/>
      <c r="C559" s="18"/>
      <c r="D559" s="17"/>
      <c r="E559" s="5"/>
      <c r="F559" s="17"/>
      <c r="G559" s="19"/>
      <c r="H559" s="17"/>
      <c r="I559" s="17"/>
      <c r="J559" s="17"/>
    </row>
    <row r="560" spans="1:15" ht="90" x14ac:dyDescent="0.25">
      <c r="A560" s="17"/>
      <c r="B560" s="17"/>
      <c r="C560" s="18"/>
      <c r="D560" s="17"/>
      <c r="E560" s="4" t="s">
        <v>312</v>
      </c>
      <c r="F560" s="17"/>
      <c r="G560" s="19"/>
      <c r="H560" s="17"/>
      <c r="I560" s="17"/>
      <c r="J560" s="17"/>
    </row>
    <row r="561" spans="1:10" x14ac:dyDescent="0.25">
      <c r="A561" s="17"/>
      <c r="B561" s="17"/>
      <c r="C561" s="18"/>
      <c r="D561" s="17"/>
      <c r="E561" s="5"/>
      <c r="F561" s="17"/>
      <c r="G561" s="19"/>
      <c r="H561" s="17"/>
      <c r="I561" s="17"/>
      <c r="J561" s="17"/>
    </row>
    <row r="562" spans="1:10" ht="90" x14ac:dyDescent="0.25">
      <c r="A562" s="17" t="s">
        <v>12</v>
      </c>
      <c r="B562" s="17" t="s">
        <v>13</v>
      </c>
      <c r="C562" s="18" t="s">
        <v>313</v>
      </c>
      <c r="D562" s="17" t="s">
        <v>15</v>
      </c>
      <c r="E562" s="5" t="s">
        <v>314</v>
      </c>
      <c r="F562" s="17" t="s">
        <v>309</v>
      </c>
      <c r="G562" s="19">
        <v>42173</v>
      </c>
      <c r="H562" s="17">
        <v>4</v>
      </c>
      <c r="I562" s="17"/>
      <c r="J562" s="17" t="s">
        <v>19</v>
      </c>
    </row>
    <row r="563" spans="1:10" x14ac:dyDescent="0.25">
      <c r="A563" s="17"/>
      <c r="B563" s="17"/>
      <c r="C563" s="18"/>
      <c r="D563" s="17"/>
      <c r="E563" s="5"/>
      <c r="F563" s="17"/>
      <c r="G563" s="19"/>
      <c r="H563" s="17"/>
      <c r="I563" s="17"/>
      <c r="J563" s="17"/>
    </row>
    <row r="564" spans="1:10" ht="210" x14ac:dyDescent="0.25">
      <c r="A564" s="17"/>
      <c r="B564" s="17"/>
      <c r="C564" s="18"/>
      <c r="D564" s="17"/>
      <c r="E564" s="4" t="s">
        <v>315</v>
      </c>
      <c r="F564" s="17"/>
      <c r="G564" s="19"/>
      <c r="H564" s="17"/>
      <c r="I564" s="17"/>
      <c r="J564" s="17"/>
    </row>
    <row r="565" spans="1:10" x14ac:dyDescent="0.25">
      <c r="A565" s="17"/>
      <c r="B565" s="17"/>
      <c r="C565" s="18"/>
      <c r="D565" s="17"/>
      <c r="E565" s="5"/>
      <c r="F565" s="17"/>
      <c r="G565" s="19"/>
      <c r="H565" s="17"/>
      <c r="I565" s="17"/>
      <c r="J565" s="17"/>
    </row>
    <row r="566" spans="1:10" ht="75" x14ac:dyDescent="0.25">
      <c r="A566" s="17" t="s">
        <v>12</v>
      </c>
      <c r="B566" s="17" t="s">
        <v>13</v>
      </c>
      <c r="C566" s="18" t="s">
        <v>316</v>
      </c>
      <c r="D566" s="17" t="s">
        <v>15</v>
      </c>
      <c r="E566" s="5" t="s">
        <v>317</v>
      </c>
      <c r="F566" s="17" t="s">
        <v>319</v>
      </c>
      <c r="G566" s="19">
        <v>42034</v>
      </c>
      <c r="H566" s="17">
        <v>4</v>
      </c>
      <c r="I566" s="17"/>
      <c r="J566" s="17" t="s">
        <v>19</v>
      </c>
    </row>
    <row r="567" spans="1:10" x14ac:dyDescent="0.25">
      <c r="A567" s="17"/>
      <c r="B567" s="17"/>
      <c r="C567" s="18"/>
      <c r="D567" s="17"/>
      <c r="E567" s="5"/>
      <c r="F567" s="17"/>
      <c r="G567" s="19"/>
      <c r="H567" s="17"/>
      <c r="I567" s="17"/>
      <c r="J567" s="17"/>
    </row>
    <row r="568" spans="1:10" ht="180" x14ac:dyDescent="0.25">
      <c r="A568" s="17"/>
      <c r="B568" s="17"/>
      <c r="C568" s="18"/>
      <c r="D568" s="17"/>
      <c r="E568" s="4" t="s">
        <v>318</v>
      </c>
      <c r="F568" s="17"/>
      <c r="G568" s="19"/>
      <c r="H568" s="17"/>
      <c r="I568" s="17"/>
      <c r="J568" s="17"/>
    </row>
    <row r="569" spans="1:10" x14ac:dyDescent="0.25">
      <c r="A569" s="17"/>
      <c r="B569" s="17"/>
      <c r="C569" s="18"/>
      <c r="D569" s="17"/>
      <c r="E569" s="5"/>
      <c r="F569" s="17"/>
      <c r="G569" s="19"/>
      <c r="H569" s="17"/>
      <c r="I569" s="17"/>
      <c r="J569" s="17"/>
    </row>
    <row r="570" spans="1:10" ht="75" x14ac:dyDescent="0.25">
      <c r="A570" s="17" t="s">
        <v>12</v>
      </c>
      <c r="B570" s="17" t="s">
        <v>13</v>
      </c>
      <c r="C570" s="18" t="s">
        <v>320</v>
      </c>
      <c r="D570" s="17" t="s">
        <v>15</v>
      </c>
      <c r="E570" s="5" t="s">
        <v>321</v>
      </c>
      <c r="F570" s="17" t="s">
        <v>322</v>
      </c>
      <c r="G570" s="19">
        <v>42092</v>
      </c>
      <c r="H570" s="17">
        <v>4</v>
      </c>
      <c r="I570" s="17"/>
      <c r="J570" s="17" t="s">
        <v>19</v>
      </c>
    </row>
    <row r="571" spans="1:10" x14ac:dyDescent="0.25">
      <c r="A571" s="17"/>
      <c r="B571" s="17"/>
      <c r="C571" s="18"/>
      <c r="D571" s="17"/>
      <c r="E571" s="5"/>
      <c r="F571" s="17"/>
      <c r="G571" s="19"/>
      <c r="H571" s="17"/>
      <c r="I571" s="17"/>
      <c r="J571" s="17"/>
    </row>
    <row r="572" spans="1:10" ht="180" x14ac:dyDescent="0.25">
      <c r="A572" s="17"/>
      <c r="B572" s="17"/>
      <c r="C572" s="18"/>
      <c r="D572" s="17"/>
      <c r="E572" s="4" t="s">
        <v>318</v>
      </c>
      <c r="F572" s="17"/>
      <c r="G572" s="19"/>
      <c r="H572" s="17"/>
      <c r="I572" s="17"/>
      <c r="J572" s="17"/>
    </row>
    <row r="573" spans="1:10" x14ac:dyDescent="0.25">
      <c r="A573" s="17"/>
      <c r="B573" s="17"/>
      <c r="C573" s="18"/>
      <c r="D573" s="17"/>
      <c r="E573" s="5"/>
      <c r="F573" s="17"/>
      <c r="G573" s="19"/>
      <c r="H573" s="17"/>
      <c r="I573" s="17"/>
      <c r="J573" s="17"/>
    </row>
    <row r="574" spans="1:10" ht="75" x14ac:dyDescent="0.25">
      <c r="A574" s="17" t="s">
        <v>12</v>
      </c>
      <c r="B574" s="17" t="s">
        <v>13</v>
      </c>
      <c r="C574" s="18" t="s">
        <v>323</v>
      </c>
      <c r="D574" s="17" t="s">
        <v>15</v>
      </c>
      <c r="E574" s="5" t="s">
        <v>324</v>
      </c>
      <c r="F574" s="17" t="s">
        <v>326</v>
      </c>
      <c r="G574" s="19">
        <v>42034</v>
      </c>
      <c r="H574" s="17">
        <v>4</v>
      </c>
      <c r="I574" s="17"/>
      <c r="J574" s="17" t="s">
        <v>19</v>
      </c>
    </row>
    <row r="575" spans="1:10" x14ac:dyDescent="0.25">
      <c r="A575" s="17"/>
      <c r="B575" s="17"/>
      <c r="C575" s="18"/>
      <c r="D575" s="17"/>
      <c r="E575" s="5"/>
      <c r="F575" s="17"/>
      <c r="G575" s="19"/>
      <c r="H575" s="17"/>
      <c r="I575" s="17"/>
      <c r="J575" s="17"/>
    </row>
    <row r="576" spans="1:10" ht="180" x14ac:dyDescent="0.25">
      <c r="A576" s="17"/>
      <c r="B576" s="17"/>
      <c r="C576" s="18"/>
      <c r="D576" s="17"/>
      <c r="E576" s="4" t="s">
        <v>318</v>
      </c>
      <c r="F576" s="17"/>
      <c r="G576" s="19"/>
      <c r="H576" s="17"/>
      <c r="I576" s="17"/>
      <c r="J576" s="17"/>
    </row>
    <row r="577" spans="1:10" x14ac:dyDescent="0.25">
      <c r="A577" s="17"/>
      <c r="B577" s="17"/>
      <c r="C577" s="18"/>
      <c r="D577" s="17"/>
      <c r="E577" s="5"/>
      <c r="F577" s="17"/>
      <c r="G577" s="19"/>
      <c r="H577" s="17"/>
      <c r="I577" s="17"/>
      <c r="J577" s="17"/>
    </row>
    <row r="578" spans="1:10" ht="210" x14ac:dyDescent="0.25">
      <c r="A578" s="17"/>
      <c r="B578" s="17"/>
      <c r="C578" s="18"/>
      <c r="D578" s="17"/>
      <c r="E578" s="4" t="s">
        <v>325</v>
      </c>
      <c r="F578" s="17"/>
      <c r="G578" s="19"/>
      <c r="H578" s="17"/>
      <c r="I578" s="17"/>
      <c r="J578" s="17"/>
    </row>
    <row r="579" spans="1:10" x14ac:dyDescent="0.25">
      <c r="A579" s="17"/>
      <c r="B579" s="17"/>
      <c r="C579" s="18"/>
      <c r="D579" s="17"/>
      <c r="E579" s="5"/>
      <c r="F579" s="17"/>
      <c r="G579" s="19"/>
      <c r="H579" s="17"/>
      <c r="I579" s="17"/>
      <c r="J579" s="17"/>
    </row>
    <row r="580" spans="1:10" ht="75" x14ac:dyDescent="0.25">
      <c r="A580" s="17" t="s">
        <v>12</v>
      </c>
      <c r="B580" s="17" t="s">
        <v>13</v>
      </c>
      <c r="C580" s="18" t="s">
        <v>327</v>
      </c>
      <c r="D580" s="17" t="s">
        <v>15</v>
      </c>
      <c r="E580" s="5" t="s">
        <v>328</v>
      </c>
    </row>
    <row r="581" spans="1:10" x14ac:dyDescent="0.25">
      <c r="A581" s="17"/>
      <c r="B581" s="17"/>
      <c r="C581" s="18"/>
      <c r="D581" s="17"/>
      <c r="E581" s="5"/>
    </row>
    <row r="582" spans="1:10" ht="105" x14ac:dyDescent="0.25">
      <c r="A582" s="17"/>
      <c r="B582" s="17"/>
      <c r="C582" s="18"/>
      <c r="D582" s="17"/>
      <c r="E582" s="4" t="s">
        <v>329</v>
      </c>
    </row>
    <row r="583" spans="1:10" x14ac:dyDescent="0.25">
      <c r="A583" s="17"/>
      <c r="B583" s="17"/>
      <c r="C583" s="18"/>
      <c r="D583" s="17"/>
      <c r="E583" s="5"/>
    </row>
    <row r="586" spans="1:10" x14ac:dyDescent="0.25">
      <c r="A586" t="s">
        <v>0</v>
      </c>
    </row>
    <row r="587" spans="1:10" ht="30" x14ac:dyDescent="0.25">
      <c r="A587" s="1" t="s">
        <v>84</v>
      </c>
    </row>
    <row r="589" spans="1:10" ht="45" x14ac:dyDescent="0.25">
      <c r="A589" s="2" t="s">
        <v>2</v>
      </c>
      <c r="B589" s="2" t="s">
        <v>3</v>
      </c>
      <c r="C589" s="2" t="s">
        <v>4</v>
      </c>
      <c r="D589" s="2" t="s">
        <v>5</v>
      </c>
      <c r="E589" s="2" t="s">
        <v>6</v>
      </c>
      <c r="F589" s="2" t="s">
        <v>7</v>
      </c>
      <c r="G589" s="2" t="s">
        <v>8</v>
      </c>
      <c r="H589" s="2" t="s">
        <v>9</v>
      </c>
      <c r="I589" s="2" t="s">
        <v>10</v>
      </c>
      <c r="J589" s="2" t="s">
        <v>11</v>
      </c>
    </row>
    <row r="590" spans="1:10" ht="105" x14ac:dyDescent="0.25">
      <c r="A590" s="17" t="s">
        <v>12</v>
      </c>
      <c r="B590" s="17" t="s">
        <v>13</v>
      </c>
      <c r="C590" s="18" t="s">
        <v>331</v>
      </c>
      <c r="D590" s="17" t="s">
        <v>15</v>
      </c>
      <c r="E590" s="5" t="s">
        <v>332</v>
      </c>
      <c r="F590" s="17" t="s">
        <v>322</v>
      </c>
      <c r="G590" s="19">
        <v>42029</v>
      </c>
      <c r="H590" s="17">
        <v>4</v>
      </c>
      <c r="I590" s="17"/>
      <c r="J590" s="17" t="s">
        <v>19</v>
      </c>
    </row>
    <row r="591" spans="1:10" x14ac:dyDescent="0.25">
      <c r="A591" s="17"/>
      <c r="B591" s="17"/>
      <c r="C591" s="18"/>
      <c r="D591" s="17"/>
      <c r="E591" s="5"/>
      <c r="F591" s="17"/>
      <c r="G591" s="19"/>
      <c r="H591" s="17"/>
      <c r="I591" s="17"/>
      <c r="J591" s="17"/>
    </row>
    <row r="592" spans="1:10" ht="105" x14ac:dyDescent="0.25">
      <c r="A592" s="17"/>
      <c r="B592" s="17"/>
      <c r="C592" s="18"/>
      <c r="D592" s="17"/>
      <c r="E592" s="4" t="s">
        <v>333</v>
      </c>
      <c r="F592" s="17"/>
      <c r="G592" s="19"/>
      <c r="H592" s="17"/>
      <c r="I592" s="17"/>
      <c r="J592" s="17"/>
    </row>
    <row r="593" spans="1:10" x14ac:dyDescent="0.25">
      <c r="A593" s="17"/>
      <c r="B593" s="17"/>
      <c r="C593" s="18"/>
      <c r="D593" s="17"/>
      <c r="E593" s="5"/>
      <c r="F593" s="17"/>
      <c r="G593" s="19"/>
      <c r="H593" s="17"/>
      <c r="I593" s="17"/>
      <c r="J593" s="17"/>
    </row>
    <row r="594" spans="1:10" ht="270" x14ac:dyDescent="0.25">
      <c r="A594" s="17"/>
      <c r="B594" s="17"/>
      <c r="C594" s="18"/>
      <c r="D594" s="17"/>
      <c r="E594" s="4" t="s">
        <v>334</v>
      </c>
      <c r="F594" s="17"/>
      <c r="G594" s="19"/>
      <c r="H594" s="17"/>
      <c r="I594" s="17"/>
      <c r="J594" s="17"/>
    </row>
    <row r="595" spans="1:10" x14ac:dyDescent="0.25">
      <c r="A595" s="17"/>
      <c r="B595" s="17"/>
      <c r="C595" s="18"/>
      <c r="D595" s="17"/>
      <c r="E595" s="5"/>
      <c r="F595" s="17"/>
      <c r="G595" s="19"/>
      <c r="H595" s="17"/>
      <c r="I595" s="17"/>
      <c r="J595" s="17"/>
    </row>
    <row r="596" spans="1:10" ht="90" x14ac:dyDescent="0.25">
      <c r="A596" s="17" t="s">
        <v>12</v>
      </c>
      <c r="B596" s="17" t="s">
        <v>27</v>
      </c>
      <c r="C596" s="18" t="s">
        <v>335</v>
      </c>
      <c r="D596" s="17" t="s">
        <v>15</v>
      </c>
      <c r="E596" s="5" t="s">
        <v>336</v>
      </c>
      <c r="F596" s="17" t="s">
        <v>338</v>
      </c>
      <c r="G596" s="17" t="s">
        <v>339</v>
      </c>
      <c r="H596" s="17">
        <v>4</v>
      </c>
      <c r="I596" s="17"/>
      <c r="J596" s="17" t="s">
        <v>19</v>
      </c>
    </row>
    <row r="597" spans="1:10" x14ac:dyDescent="0.25">
      <c r="A597" s="17"/>
      <c r="B597" s="17"/>
      <c r="C597" s="18"/>
      <c r="D597" s="17"/>
      <c r="E597" s="5"/>
      <c r="F597" s="17"/>
      <c r="G597" s="17"/>
      <c r="H597" s="17"/>
      <c r="I597" s="17"/>
      <c r="J597" s="17"/>
    </row>
    <row r="598" spans="1:10" ht="165" x14ac:dyDescent="0.25">
      <c r="A598" s="17"/>
      <c r="B598" s="17"/>
      <c r="C598" s="18"/>
      <c r="D598" s="17"/>
      <c r="E598" s="4" t="s">
        <v>337</v>
      </c>
      <c r="F598" s="17"/>
      <c r="G598" s="17"/>
      <c r="H598" s="17"/>
      <c r="I598" s="17"/>
      <c r="J598" s="17"/>
    </row>
    <row r="599" spans="1:10" x14ac:dyDescent="0.25">
      <c r="A599" s="17"/>
      <c r="B599" s="17"/>
      <c r="C599" s="18"/>
      <c r="D599" s="17"/>
      <c r="E599" s="5"/>
      <c r="F599" s="17"/>
      <c r="G599" s="17"/>
      <c r="H599" s="17"/>
      <c r="I599" s="17"/>
      <c r="J599" s="17"/>
    </row>
    <row r="600" spans="1:10" ht="90" x14ac:dyDescent="0.25">
      <c r="A600" s="17" t="s">
        <v>12</v>
      </c>
      <c r="B600" s="17" t="s">
        <v>13</v>
      </c>
      <c r="C600" s="18" t="s">
        <v>340</v>
      </c>
      <c r="D600" s="17" t="s">
        <v>15</v>
      </c>
      <c r="E600" s="5" t="s">
        <v>341</v>
      </c>
      <c r="F600" s="17" t="s">
        <v>330</v>
      </c>
      <c r="G600" s="19">
        <v>42272</v>
      </c>
      <c r="H600" s="17">
        <v>4</v>
      </c>
      <c r="I600" s="17"/>
      <c r="J600" s="17" t="s">
        <v>19</v>
      </c>
    </row>
    <row r="601" spans="1:10" x14ac:dyDescent="0.25">
      <c r="A601" s="17"/>
      <c r="B601" s="17"/>
      <c r="C601" s="18"/>
      <c r="D601" s="17"/>
      <c r="E601" s="5"/>
      <c r="F601" s="17"/>
      <c r="G601" s="19"/>
      <c r="H601" s="17"/>
      <c r="I601" s="17"/>
      <c r="J601" s="17"/>
    </row>
    <row r="602" spans="1:10" ht="165" x14ac:dyDescent="0.25">
      <c r="A602" s="17"/>
      <c r="B602" s="17"/>
      <c r="C602" s="18"/>
      <c r="D602" s="17"/>
      <c r="E602" s="4" t="s">
        <v>337</v>
      </c>
      <c r="F602" s="17"/>
      <c r="G602" s="19"/>
      <c r="H602" s="17"/>
      <c r="I602" s="17"/>
      <c r="J602" s="17"/>
    </row>
    <row r="603" spans="1:10" x14ac:dyDescent="0.25">
      <c r="A603" s="17"/>
      <c r="B603" s="17"/>
      <c r="C603" s="18"/>
      <c r="D603" s="17"/>
      <c r="E603" s="5"/>
      <c r="F603" s="17"/>
      <c r="G603" s="19"/>
      <c r="H603" s="17"/>
      <c r="I603" s="17"/>
      <c r="J603" s="17"/>
    </row>
    <row r="604" spans="1:10" ht="75" x14ac:dyDescent="0.25">
      <c r="A604" s="17" t="s">
        <v>12</v>
      </c>
      <c r="B604" s="17" t="s">
        <v>27</v>
      </c>
      <c r="C604" s="18" t="s">
        <v>342</v>
      </c>
      <c r="D604" s="17" t="s">
        <v>15</v>
      </c>
      <c r="E604" s="5" t="s">
        <v>343</v>
      </c>
      <c r="F604" s="17" t="s">
        <v>322</v>
      </c>
      <c r="G604" s="17" t="s">
        <v>345</v>
      </c>
      <c r="H604" s="17">
        <v>4</v>
      </c>
      <c r="I604" s="17"/>
      <c r="J604" s="17" t="s">
        <v>19</v>
      </c>
    </row>
    <row r="605" spans="1:10" x14ac:dyDescent="0.25">
      <c r="A605" s="17"/>
      <c r="B605" s="17"/>
      <c r="C605" s="18"/>
      <c r="D605" s="17"/>
      <c r="E605" s="5"/>
      <c r="F605" s="17"/>
      <c r="G605" s="17"/>
      <c r="H605" s="17"/>
      <c r="I605" s="17"/>
      <c r="J605" s="17"/>
    </row>
    <row r="606" spans="1:10" ht="180" x14ac:dyDescent="0.25">
      <c r="A606" s="17"/>
      <c r="B606" s="17"/>
      <c r="C606" s="18"/>
      <c r="D606" s="17"/>
      <c r="E606" s="4" t="s">
        <v>344</v>
      </c>
      <c r="F606" s="17"/>
      <c r="G606" s="17"/>
      <c r="H606" s="17"/>
      <c r="I606" s="17"/>
      <c r="J606" s="17"/>
    </row>
    <row r="607" spans="1:10" x14ac:dyDescent="0.25">
      <c r="A607" s="17"/>
      <c r="B607" s="17"/>
      <c r="C607" s="18"/>
      <c r="D607" s="17"/>
      <c r="E607" s="5"/>
      <c r="F607" s="17"/>
      <c r="G607" s="17"/>
      <c r="H607" s="17"/>
      <c r="I607" s="17"/>
      <c r="J607" s="17"/>
    </row>
    <row r="608" spans="1:10" ht="90" x14ac:dyDescent="0.25">
      <c r="A608" s="17" t="s">
        <v>12</v>
      </c>
      <c r="B608" s="17" t="s">
        <v>27</v>
      </c>
      <c r="C608" s="18" t="s">
        <v>346</v>
      </c>
      <c r="D608" s="17" t="s">
        <v>15</v>
      </c>
      <c r="E608" s="5" t="s">
        <v>347</v>
      </c>
      <c r="F608" s="17" t="s">
        <v>319</v>
      </c>
      <c r="G608" s="17">
        <f>-3 / 20</f>
        <v>-0.15</v>
      </c>
      <c r="H608" s="17">
        <v>4</v>
      </c>
      <c r="I608" s="17"/>
      <c r="J608" s="17" t="s">
        <v>19</v>
      </c>
    </row>
    <row r="609" spans="1:10" x14ac:dyDescent="0.25">
      <c r="A609" s="17"/>
      <c r="B609" s="17"/>
      <c r="C609" s="18"/>
      <c r="D609" s="17"/>
      <c r="E609" s="5"/>
      <c r="F609" s="17"/>
      <c r="G609" s="17"/>
      <c r="H609" s="17"/>
      <c r="I609" s="17"/>
      <c r="J609" s="17"/>
    </row>
    <row r="610" spans="1:10" ht="180" x14ac:dyDescent="0.25">
      <c r="A610" s="17"/>
      <c r="B610" s="17"/>
      <c r="C610" s="18"/>
      <c r="D610" s="17"/>
      <c r="E610" s="4" t="s">
        <v>348</v>
      </c>
      <c r="F610" s="17"/>
      <c r="G610" s="17"/>
      <c r="H610" s="17"/>
      <c r="I610" s="17"/>
      <c r="J610" s="17"/>
    </row>
    <row r="611" spans="1:10" x14ac:dyDescent="0.25">
      <c r="A611" s="17"/>
      <c r="B611" s="17"/>
      <c r="C611" s="18"/>
      <c r="D611" s="17"/>
      <c r="E611" s="5"/>
      <c r="F611" s="17"/>
      <c r="G611" s="17"/>
      <c r="H611" s="17"/>
      <c r="I611" s="17"/>
      <c r="J611" s="17"/>
    </row>
    <row r="612" spans="1:10" ht="90" x14ac:dyDescent="0.25">
      <c r="A612" s="17" t="s">
        <v>12</v>
      </c>
      <c r="B612" s="17" t="s">
        <v>13</v>
      </c>
      <c r="C612" s="18" t="s">
        <v>349</v>
      </c>
      <c r="D612" s="17" t="s">
        <v>15</v>
      </c>
      <c r="E612" s="5" t="s">
        <v>350</v>
      </c>
      <c r="F612" s="17" t="s">
        <v>330</v>
      </c>
      <c r="G612" s="19">
        <v>42050</v>
      </c>
      <c r="H612" s="17">
        <v>4</v>
      </c>
      <c r="I612" s="17"/>
      <c r="J612" s="17" t="s">
        <v>19</v>
      </c>
    </row>
    <row r="613" spans="1:10" x14ac:dyDescent="0.25">
      <c r="A613" s="17"/>
      <c r="B613" s="17"/>
      <c r="C613" s="18"/>
      <c r="D613" s="17"/>
      <c r="E613" s="5"/>
      <c r="F613" s="17"/>
      <c r="G613" s="19"/>
      <c r="H613" s="17"/>
      <c r="I613" s="17"/>
      <c r="J613" s="17"/>
    </row>
    <row r="614" spans="1:10" ht="270" x14ac:dyDescent="0.25">
      <c r="A614" s="17"/>
      <c r="B614" s="17"/>
      <c r="C614" s="18"/>
      <c r="D614" s="17"/>
      <c r="E614" s="4" t="s">
        <v>351</v>
      </c>
      <c r="F614" s="17"/>
      <c r="G614" s="19"/>
      <c r="H614" s="17"/>
      <c r="I614" s="17"/>
      <c r="J614" s="17"/>
    </row>
    <row r="615" spans="1:10" x14ac:dyDescent="0.25">
      <c r="A615" s="17"/>
      <c r="B615" s="17"/>
      <c r="C615" s="18"/>
      <c r="D615" s="17"/>
      <c r="E615" s="5"/>
      <c r="F615" s="17"/>
      <c r="G615" s="19"/>
      <c r="H615" s="17"/>
      <c r="I615" s="17"/>
      <c r="J615" s="17"/>
    </row>
    <row r="616" spans="1:10" ht="360" x14ac:dyDescent="0.25">
      <c r="A616" s="17"/>
      <c r="B616" s="17"/>
      <c r="C616" s="18"/>
      <c r="D616" s="17"/>
      <c r="E616" s="4" t="s">
        <v>352</v>
      </c>
      <c r="F616" s="17"/>
      <c r="G616" s="19"/>
      <c r="H616" s="17"/>
      <c r="I616" s="17"/>
      <c r="J616" s="17"/>
    </row>
    <row r="617" spans="1:10" x14ac:dyDescent="0.25">
      <c r="A617" s="17"/>
      <c r="B617" s="17"/>
      <c r="C617" s="18"/>
      <c r="D617" s="17"/>
      <c r="E617" s="5"/>
      <c r="F617" s="17"/>
      <c r="G617" s="19"/>
      <c r="H617" s="17"/>
      <c r="I617" s="17"/>
      <c r="J617" s="17"/>
    </row>
    <row r="618" spans="1:10" ht="90" x14ac:dyDescent="0.25">
      <c r="A618" s="17" t="s">
        <v>12</v>
      </c>
      <c r="B618" s="17" t="s">
        <v>27</v>
      </c>
      <c r="C618" s="18" t="s">
        <v>353</v>
      </c>
      <c r="D618" s="17" t="s">
        <v>15</v>
      </c>
      <c r="E618" s="5" t="s">
        <v>354</v>
      </c>
      <c r="F618" s="17" t="s">
        <v>356</v>
      </c>
      <c r="G618" s="17" t="s">
        <v>102</v>
      </c>
      <c r="H618" s="17">
        <v>4</v>
      </c>
      <c r="I618" s="17"/>
      <c r="J618" s="17" t="s">
        <v>19</v>
      </c>
    </row>
    <row r="619" spans="1:10" x14ac:dyDescent="0.25">
      <c r="A619" s="17"/>
      <c r="B619" s="17"/>
      <c r="C619" s="18"/>
      <c r="D619" s="17"/>
      <c r="E619" s="5"/>
      <c r="F619" s="17"/>
      <c r="G619" s="17"/>
      <c r="H619" s="17"/>
      <c r="I619" s="17"/>
      <c r="J619" s="17"/>
    </row>
    <row r="620" spans="1:10" ht="270" x14ac:dyDescent="0.25">
      <c r="A620" s="17"/>
      <c r="B620" s="17"/>
      <c r="C620" s="18"/>
      <c r="D620" s="17"/>
      <c r="E620" s="4" t="s">
        <v>351</v>
      </c>
      <c r="F620" s="17"/>
      <c r="G620" s="17"/>
      <c r="H620" s="17"/>
      <c r="I620" s="17"/>
      <c r="J620" s="17"/>
    </row>
    <row r="621" spans="1:10" x14ac:dyDescent="0.25">
      <c r="A621" s="17"/>
      <c r="B621" s="17"/>
      <c r="C621" s="18"/>
      <c r="D621" s="17"/>
      <c r="E621" s="5"/>
      <c r="F621" s="17"/>
      <c r="G621" s="17"/>
      <c r="H621" s="17"/>
      <c r="I621" s="17"/>
      <c r="J621" s="17"/>
    </row>
    <row r="622" spans="1:10" ht="330" x14ac:dyDescent="0.25">
      <c r="A622" s="17"/>
      <c r="B622" s="17"/>
      <c r="C622" s="18"/>
      <c r="D622" s="17"/>
      <c r="E622" s="4" t="s">
        <v>355</v>
      </c>
      <c r="F622" s="17"/>
      <c r="G622" s="17"/>
      <c r="H622" s="17"/>
      <c r="I622" s="17"/>
      <c r="J622" s="17"/>
    </row>
    <row r="623" spans="1:10" x14ac:dyDescent="0.25">
      <c r="A623" s="17"/>
      <c r="B623" s="17"/>
      <c r="C623" s="18"/>
      <c r="D623" s="17"/>
      <c r="E623" s="5"/>
      <c r="F623" s="17"/>
      <c r="G623" s="17"/>
      <c r="H623" s="17"/>
      <c r="I623" s="17"/>
      <c r="J623" s="17"/>
    </row>
    <row r="624" spans="1:10" ht="90" x14ac:dyDescent="0.25">
      <c r="A624" s="17" t="s">
        <v>12</v>
      </c>
      <c r="B624" s="17" t="s">
        <v>13</v>
      </c>
      <c r="C624" s="18" t="s">
        <v>357</v>
      </c>
      <c r="D624" s="17" t="s">
        <v>15</v>
      </c>
      <c r="E624" s="5" t="s">
        <v>358</v>
      </c>
      <c r="F624" s="17" t="s">
        <v>360</v>
      </c>
      <c r="G624" s="19">
        <v>42242</v>
      </c>
      <c r="H624" s="17">
        <v>4</v>
      </c>
      <c r="I624" s="17"/>
      <c r="J624" s="17" t="s">
        <v>19</v>
      </c>
    </row>
    <row r="625" spans="1:10" x14ac:dyDescent="0.25">
      <c r="A625" s="17"/>
      <c r="B625" s="17"/>
      <c r="C625" s="18"/>
      <c r="D625" s="17"/>
      <c r="E625" s="5"/>
      <c r="F625" s="17"/>
      <c r="G625" s="19"/>
      <c r="H625" s="17"/>
      <c r="I625" s="17"/>
      <c r="J625" s="17"/>
    </row>
    <row r="626" spans="1:10" ht="270" x14ac:dyDescent="0.25">
      <c r="A626" s="17"/>
      <c r="B626" s="17"/>
      <c r="C626" s="18"/>
      <c r="D626" s="17"/>
      <c r="E626" s="4" t="s">
        <v>359</v>
      </c>
      <c r="F626" s="17"/>
      <c r="G626" s="19"/>
      <c r="H626" s="17"/>
      <c r="I626" s="17"/>
      <c r="J626" s="17"/>
    </row>
    <row r="627" spans="1:10" x14ac:dyDescent="0.25">
      <c r="A627" s="17"/>
      <c r="B627" s="17"/>
      <c r="C627" s="18"/>
      <c r="D627" s="17"/>
      <c r="E627" s="5"/>
      <c r="F627" s="17"/>
      <c r="G627" s="19"/>
      <c r="H627" s="17"/>
      <c r="I627" s="17"/>
      <c r="J627" s="17"/>
    </row>
    <row r="628" spans="1:10" ht="90" x14ac:dyDescent="0.25">
      <c r="A628" s="17" t="s">
        <v>12</v>
      </c>
      <c r="B628" s="17" t="s">
        <v>13</v>
      </c>
      <c r="C628" s="18" t="s">
        <v>361</v>
      </c>
      <c r="D628" s="17" t="s">
        <v>15</v>
      </c>
      <c r="E628" s="5" t="s">
        <v>362</v>
      </c>
      <c r="F628" s="17" t="s">
        <v>364</v>
      </c>
      <c r="G628" s="19">
        <v>42093</v>
      </c>
      <c r="H628" s="17">
        <v>4</v>
      </c>
      <c r="I628" s="17"/>
      <c r="J628" s="17" t="s">
        <v>19</v>
      </c>
    </row>
    <row r="629" spans="1:10" x14ac:dyDescent="0.25">
      <c r="A629" s="17"/>
      <c r="B629" s="17"/>
      <c r="C629" s="18"/>
      <c r="D629" s="17"/>
      <c r="E629" s="5"/>
      <c r="F629" s="17"/>
      <c r="G629" s="19"/>
      <c r="H629" s="17"/>
      <c r="I629" s="17"/>
      <c r="J629" s="17"/>
    </row>
    <row r="630" spans="1:10" ht="315" x14ac:dyDescent="0.25">
      <c r="A630" s="17"/>
      <c r="B630" s="17"/>
      <c r="C630" s="18"/>
      <c r="D630" s="17"/>
      <c r="E630" s="4" t="s">
        <v>363</v>
      </c>
      <c r="F630" s="17"/>
      <c r="G630" s="19"/>
      <c r="H630" s="17"/>
      <c r="I630" s="17"/>
      <c r="J630" s="17"/>
    </row>
    <row r="631" spans="1:10" x14ac:dyDescent="0.25">
      <c r="A631" s="17"/>
      <c r="B631" s="17"/>
      <c r="C631" s="18"/>
      <c r="D631" s="17"/>
      <c r="E631" s="5"/>
      <c r="F631" s="17"/>
      <c r="G631" s="19"/>
      <c r="H631" s="17"/>
      <c r="I631" s="17"/>
      <c r="J631" s="17"/>
    </row>
    <row r="632" spans="1:10" ht="90" x14ac:dyDescent="0.25">
      <c r="A632" s="17" t="s">
        <v>12</v>
      </c>
      <c r="B632" s="17" t="s">
        <v>27</v>
      </c>
      <c r="C632" s="18" t="s">
        <v>365</v>
      </c>
      <c r="D632" s="17" t="s">
        <v>15</v>
      </c>
      <c r="E632" s="5" t="s">
        <v>366</v>
      </c>
      <c r="F632" s="17" t="s">
        <v>368</v>
      </c>
      <c r="G632" s="17" t="s">
        <v>369</v>
      </c>
      <c r="H632" s="17">
        <v>4</v>
      </c>
      <c r="I632" s="17"/>
      <c r="J632" s="17" t="s">
        <v>19</v>
      </c>
    </row>
    <row r="633" spans="1:10" x14ac:dyDescent="0.25">
      <c r="A633" s="17"/>
      <c r="B633" s="17"/>
      <c r="C633" s="18"/>
      <c r="D633" s="17"/>
      <c r="E633" s="5"/>
      <c r="F633" s="17"/>
      <c r="G633" s="17"/>
      <c r="H633" s="17"/>
      <c r="I633" s="17"/>
      <c r="J633" s="17"/>
    </row>
    <row r="634" spans="1:10" ht="240" x14ac:dyDescent="0.25">
      <c r="A634" s="17"/>
      <c r="B634" s="17"/>
      <c r="C634" s="18"/>
      <c r="D634" s="17"/>
      <c r="E634" s="4" t="s">
        <v>367</v>
      </c>
      <c r="F634" s="17"/>
      <c r="G634" s="17"/>
      <c r="H634" s="17"/>
      <c r="I634" s="17"/>
      <c r="J634" s="17"/>
    </row>
    <row r="635" spans="1:10" x14ac:dyDescent="0.25">
      <c r="A635" s="17"/>
      <c r="B635" s="17"/>
      <c r="C635" s="18"/>
      <c r="D635" s="17"/>
      <c r="E635" s="5"/>
      <c r="F635" s="17"/>
      <c r="G635" s="17"/>
      <c r="H635" s="17"/>
      <c r="I635" s="17"/>
      <c r="J635" s="17"/>
    </row>
    <row r="636" spans="1:10" ht="90" x14ac:dyDescent="0.25">
      <c r="A636" s="17" t="s">
        <v>12</v>
      </c>
      <c r="B636" s="17" t="s">
        <v>13</v>
      </c>
      <c r="C636" s="18" t="s">
        <v>370</v>
      </c>
      <c r="D636" s="17" t="s">
        <v>15</v>
      </c>
      <c r="E636" s="5" t="s">
        <v>371</v>
      </c>
      <c r="F636" s="17" t="s">
        <v>360</v>
      </c>
      <c r="G636" s="19">
        <v>42242</v>
      </c>
      <c r="H636" s="17">
        <v>4</v>
      </c>
      <c r="I636" s="17"/>
      <c r="J636" s="17" t="s">
        <v>19</v>
      </c>
    </row>
    <row r="637" spans="1:10" x14ac:dyDescent="0.25">
      <c r="A637" s="17"/>
      <c r="B637" s="17"/>
      <c r="C637" s="18"/>
      <c r="D637" s="17"/>
      <c r="E637" s="5"/>
      <c r="F637" s="17"/>
      <c r="G637" s="19"/>
      <c r="H637" s="17"/>
      <c r="I637" s="17"/>
      <c r="J637" s="17"/>
    </row>
    <row r="638" spans="1:10" ht="300" x14ac:dyDescent="0.25">
      <c r="A638" s="17"/>
      <c r="B638" s="17"/>
      <c r="C638" s="18"/>
      <c r="D638" s="17"/>
      <c r="E638" s="4" t="s">
        <v>372</v>
      </c>
      <c r="F638" s="17"/>
      <c r="G638" s="19"/>
      <c r="H638" s="17"/>
      <c r="I638" s="17"/>
      <c r="J638" s="17"/>
    </row>
    <row r="639" spans="1:10" x14ac:dyDescent="0.25">
      <c r="A639" s="17"/>
      <c r="B639" s="17"/>
      <c r="C639" s="18"/>
      <c r="D639" s="17"/>
      <c r="E639" s="5"/>
      <c r="F639" s="17"/>
      <c r="G639" s="19"/>
      <c r="H639" s="17"/>
      <c r="I639" s="17"/>
      <c r="J639" s="17"/>
    </row>
    <row r="640" spans="1:10" ht="90" x14ac:dyDescent="0.25">
      <c r="A640" s="17" t="s">
        <v>12</v>
      </c>
      <c r="B640" s="17" t="s">
        <v>13</v>
      </c>
      <c r="C640" s="18" t="s">
        <v>373</v>
      </c>
      <c r="D640" s="17" t="s">
        <v>15</v>
      </c>
      <c r="E640" s="5" t="s">
        <v>374</v>
      </c>
      <c r="F640" s="17" t="s">
        <v>368</v>
      </c>
      <c r="G640" s="19">
        <v>42148</v>
      </c>
      <c r="H640" s="17">
        <v>4</v>
      </c>
      <c r="I640" s="17"/>
      <c r="J640" s="17" t="s">
        <v>19</v>
      </c>
    </row>
    <row r="641" spans="1:10" x14ac:dyDescent="0.25">
      <c r="A641" s="17"/>
      <c r="B641" s="17"/>
      <c r="C641" s="18"/>
      <c r="D641" s="17"/>
      <c r="E641" s="5"/>
      <c r="F641" s="17"/>
      <c r="G641" s="19"/>
      <c r="H641" s="17"/>
      <c r="I641" s="17"/>
      <c r="J641" s="17"/>
    </row>
    <row r="642" spans="1:10" ht="315" x14ac:dyDescent="0.25">
      <c r="A642" s="17"/>
      <c r="B642" s="17"/>
      <c r="C642" s="18"/>
      <c r="D642" s="17"/>
      <c r="E642" s="4" t="s">
        <v>375</v>
      </c>
      <c r="F642" s="17"/>
      <c r="G642" s="19"/>
      <c r="H642" s="17"/>
      <c r="I642" s="17"/>
      <c r="J642" s="17"/>
    </row>
    <row r="643" spans="1:10" x14ac:dyDescent="0.25">
      <c r="A643" s="17"/>
      <c r="B643" s="17"/>
      <c r="C643" s="18"/>
      <c r="D643" s="17"/>
      <c r="E643" s="5"/>
      <c r="F643" s="17"/>
      <c r="G643" s="19"/>
      <c r="H643" s="17"/>
      <c r="I643" s="17"/>
      <c r="J643" s="17"/>
    </row>
    <row r="644" spans="1:10" ht="90" x14ac:dyDescent="0.25">
      <c r="A644" s="17" t="s">
        <v>12</v>
      </c>
      <c r="B644" s="17" t="s">
        <v>13</v>
      </c>
      <c r="C644" s="18" t="s">
        <v>376</v>
      </c>
      <c r="D644" s="17" t="s">
        <v>15</v>
      </c>
      <c r="E644" s="5" t="s">
        <v>377</v>
      </c>
      <c r="F644" s="17" t="s">
        <v>379</v>
      </c>
      <c r="G644" s="19">
        <v>42030</v>
      </c>
      <c r="H644" s="17">
        <v>4</v>
      </c>
      <c r="I644" s="17"/>
      <c r="J644" s="17" t="s">
        <v>19</v>
      </c>
    </row>
    <row r="645" spans="1:10" x14ac:dyDescent="0.25">
      <c r="A645" s="17"/>
      <c r="B645" s="17"/>
      <c r="C645" s="18"/>
      <c r="D645" s="17"/>
      <c r="E645" s="5"/>
      <c r="F645" s="17"/>
      <c r="G645" s="19"/>
      <c r="H645" s="17"/>
      <c r="I645" s="17"/>
      <c r="J645" s="17"/>
    </row>
    <row r="646" spans="1:10" ht="285" x14ac:dyDescent="0.25">
      <c r="A646" s="17"/>
      <c r="B646" s="17"/>
      <c r="C646" s="18"/>
      <c r="D646" s="17"/>
      <c r="E646" s="4" t="s">
        <v>378</v>
      </c>
      <c r="F646" s="17"/>
      <c r="G646" s="19"/>
      <c r="H646" s="17"/>
      <c r="I646" s="17"/>
      <c r="J646" s="17"/>
    </row>
    <row r="647" spans="1:10" x14ac:dyDescent="0.25">
      <c r="A647" s="17"/>
      <c r="B647" s="17"/>
      <c r="C647" s="18"/>
      <c r="D647" s="17"/>
      <c r="E647" s="5"/>
      <c r="F647" s="17"/>
      <c r="G647" s="19"/>
      <c r="H647" s="17"/>
      <c r="I647" s="17"/>
      <c r="J647" s="17"/>
    </row>
    <row r="648" spans="1:10" ht="90" x14ac:dyDescent="0.25">
      <c r="A648" s="17" t="s">
        <v>12</v>
      </c>
      <c r="B648" s="17" t="s">
        <v>13</v>
      </c>
      <c r="C648" s="18" t="s">
        <v>380</v>
      </c>
      <c r="D648" s="17" t="s">
        <v>15</v>
      </c>
      <c r="E648" s="5" t="s">
        <v>381</v>
      </c>
      <c r="F648" s="17" t="s">
        <v>379</v>
      </c>
      <c r="G648" s="19">
        <v>42181</v>
      </c>
      <c r="H648" s="17">
        <v>4</v>
      </c>
      <c r="I648" s="17"/>
      <c r="J648" s="17" t="s">
        <v>19</v>
      </c>
    </row>
    <row r="649" spans="1:10" x14ac:dyDescent="0.25">
      <c r="A649" s="17"/>
      <c r="B649" s="17"/>
      <c r="C649" s="18"/>
      <c r="D649" s="17"/>
      <c r="E649" s="5"/>
      <c r="F649" s="17"/>
      <c r="G649" s="19"/>
      <c r="H649" s="17"/>
      <c r="I649" s="17"/>
      <c r="J649" s="17"/>
    </row>
    <row r="650" spans="1:10" ht="285" x14ac:dyDescent="0.25">
      <c r="A650" s="17"/>
      <c r="B650" s="17"/>
      <c r="C650" s="18"/>
      <c r="D650" s="17"/>
      <c r="E650" s="4" t="s">
        <v>382</v>
      </c>
      <c r="F650" s="17"/>
      <c r="G650" s="19"/>
      <c r="H650" s="17"/>
      <c r="I650" s="17"/>
      <c r="J650" s="17"/>
    </row>
    <row r="651" spans="1:10" x14ac:dyDescent="0.25">
      <c r="A651" s="17"/>
      <c r="B651" s="17"/>
      <c r="C651" s="18"/>
      <c r="D651" s="17"/>
      <c r="E651" s="5"/>
      <c r="F651" s="17"/>
      <c r="G651" s="19"/>
      <c r="H651" s="17"/>
      <c r="I651" s="17"/>
      <c r="J651" s="17"/>
    </row>
    <row r="652" spans="1:10" ht="90" x14ac:dyDescent="0.25">
      <c r="A652" s="17" t="s">
        <v>12</v>
      </c>
      <c r="B652" s="17" t="s">
        <v>13</v>
      </c>
      <c r="C652" s="18" t="s">
        <v>383</v>
      </c>
      <c r="D652" s="17" t="s">
        <v>15</v>
      </c>
      <c r="E652" s="5" t="s">
        <v>384</v>
      </c>
      <c r="F652" s="17" t="s">
        <v>364</v>
      </c>
      <c r="G652" s="19">
        <v>42085</v>
      </c>
      <c r="H652" s="17">
        <v>4</v>
      </c>
      <c r="I652" s="17"/>
      <c r="J652" s="17" t="s">
        <v>19</v>
      </c>
    </row>
    <row r="653" spans="1:10" x14ac:dyDescent="0.25">
      <c r="A653" s="17"/>
      <c r="B653" s="17"/>
      <c r="C653" s="18"/>
      <c r="D653" s="17"/>
      <c r="E653" s="5"/>
      <c r="F653" s="17"/>
      <c r="G653" s="19"/>
      <c r="H653" s="17"/>
      <c r="I653" s="17"/>
      <c r="J653" s="17"/>
    </row>
    <row r="654" spans="1:10" ht="285" x14ac:dyDescent="0.25">
      <c r="A654" s="17"/>
      <c r="B654" s="17"/>
      <c r="C654" s="18"/>
      <c r="D654" s="17"/>
      <c r="E654" s="4" t="s">
        <v>385</v>
      </c>
      <c r="F654" s="17"/>
      <c r="G654" s="19"/>
      <c r="H654" s="17"/>
      <c r="I654" s="17"/>
      <c r="J654" s="17"/>
    </row>
    <row r="655" spans="1:10" x14ac:dyDescent="0.25">
      <c r="A655" s="17"/>
      <c r="B655" s="17"/>
      <c r="C655" s="18"/>
      <c r="D655" s="17"/>
      <c r="E655" s="5"/>
      <c r="F655" s="17"/>
      <c r="G655" s="19"/>
      <c r="H655" s="17"/>
      <c r="I655" s="17"/>
      <c r="J655" s="17"/>
    </row>
    <row r="656" spans="1:10" ht="90" x14ac:dyDescent="0.25">
      <c r="A656" s="17" t="s">
        <v>12</v>
      </c>
      <c r="B656" s="17" t="s">
        <v>13</v>
      </c>
      <c r="C656" s="18" t="s">
        <v>386</v>
      </c>
      <c r="D656" s="17" t="s">
        <v>15</v>
      </c>
      <c r="E656" s="5" t="s">
        <v>387</v>
      </c>
      <c r="F656" s="17" t="s">
        <v>360</v>
      </c>
      <c r="G656" s="19">
        <v>42334</v>
      </c>
      <c r="H656" s="17">
        <v>4</v>
      </c>
      <c r="I656" s="17"/>
      <c r="J656" s="17" t="s">
        <v>19</v>
      </c>
    </row>
    <row r="657" spans="1:10" x14ac:dyDescent="0.25">
      <c r="A657" s="17"/>
      <c r="B657" s="17"/>
      <c r="C657" s="18"/>
      <c r="D657" s="17"/>
      <c r="E657" s="5"/>
      <c r="F657" s="17"/>
      <c r="G657" s="19"/>
      <c r="H657" s="17"/>
      <c r="I657" s="17"/>
      <c r="J657" s="17"/>
    </row>
    <row r="658" spans="1:10" ht="225" x14ac:dyDescent="0.25">
      <c r="A658" s="17"/>
      <c r="B658" s="17"/>
      <c r="C658" s="18"/>
      <c r="D658" s="17"/>
      <c r="E658" s="4" t="s">
        <v>388</v>
      </c>
      <c r="F658" s="17"/>
      <c r="G658" s="19"/>
      <c r="H658" s="17"/>
      <c r="I658" s="17"/>
      <c r="J658" s="17"/>
    </row>
    <row r="659" spans="1:10" x14ac:dyDescent="0.25">
      <c r="A659" s="17"/>
      <c r="B659" s="17"/>
      <c r="C659" s="18"/>
      <c r="D659" s="17"/>
      <c r="E659" s="5"/>
      <c r="F659" s="17"/>
      <c r="G659" s="19"/>
      <c r="H659" s="17"/>
      <c r="I659" s="17"/>
      <c r="J659" s="17"/>
    </row>
    <row r="660" spans="1:10" ht="90" x14ac:dyDescent="0.25">
      <c r="A660" s="17" t="s">
        <v>12</v>
      </c>
      <c r="B660" s="17" t="s">
        <v>13</v>
      </c>
      <c r="C660" s="18" t="s">
        <v>389</v>
      </c>
      <c r="D660" s="17" t="s">
        <v>15</v>
      </c>
      <c r="E660" s="5" t="s">
        <v>390</v>
      </c>
      <c r="F660" s="17" t="s">
        <v>368</v>
      </c>
      <c r="G660" s="19">
        <v>42150</v>
      </c>
      <c r="H660" s="17">
        <v>4</v>
      </c>
      <c r="I660" s="17"/>
      <c r="J660" s="17" t="s">
        <v>19</v>
      </c>
    </row>
    <row r="661" spans="1:10" x14ac:dyDescent="0.25">
      <c r="A661" s="17"/>
      <c r="B661" s="17"/>
      <c r="C661" s="18"/>
      <c r="D661" s="17"/>
      <c r="E661" s="5"/>
      <c r="F661" s="17"/>
      <c r="G661" s="19"/>
      <c r="H661" s="17"/>
      <c r="I661" s="17"/>
      <c r="J661" s="17"/>
    </row>
    <row r="662" spans="1:10" ht="285" x14ac:dyDescent="0.25">
      <c r="A662" s="17"/>
      <c r="B662" s="17"/>
      <c r="C662" s="18"/>
      <c r="D662" s="17"/>
      <c r="E662" s="4" t="s">
        <v>391</v>
      </c>
      <c r="F662" s="17"/>
      <c r="G662" s="19"/>
      <c r="H662" s="17"/>
      <c r="I662" s="17"/>
      <c r="J662" s="17"/>
    </row>
    <row r="663" spans="1:10" x14ac:dyDescent="0.25">
      <c r="A663" s="17"/>
      <c r="B663" s="17"/>
      <c r="C663" s="18"/>
      <c r="D663" s="17"/>
      <c r="E663" s="5"/>
      <c r="F663" s="17"/>
      <c r="G663" s="19"/>
      <c r="H663" s="17"/>
      <c r="I663" s="17"/>
      <c r="J663" s="17"/>
    </row>
    <row r="664" spans="1:10" ht="75" x14ac:dyDescent="0.25">
      <c r="A664" s="17" t="s">
        <v>12</v>
      </c>
      <c r="B664" s="17" t="s">
        <v>27</v>
      </c>
      <c r="C664" s="18" t="s">
        <v>400</v>
      </c>
      <c r="D664" s="17" t="s">
        <v>15</v>
      </c>
      <c r="E664" s="5" t="s">
        <v>401</v>
      </c>
      <c r="F664" s="17" t="s">
        <v>403</v>
      </c>
      <c r="G664" s="17">
        <f>-1 / 35</f>
        <v>-2.8571428571428571E-2</v>
      </c>
      <c r="H664" s="17">
        <v>4</v>
      </c>
      <c r="I664" s="17"/>
      <c r="J664" s="17" t="s">
        <v>19</v>
      </c>
    </row>
    <row r="665" spans="1:10" x14ac:dyDescent="0.25">
      <c r="A665" s="17"/>
      <c r="B665" s="17"/>
      <c r="C665" s="18"/>
      <c r="D665" s="17"/>
      <c r="E665" s="5"/>
      <c r="F665" s="17"/>
      <c r="G665" s="17"/>
      <c r="H665" s="17"/>
      <c r="I665" s="17"/>
      <c r="J665" s="17"/>
    </row>
    <row r="666" spans="1:10" ht="195" x14ac:dyDescent="0.25">
      <c r="A666" s="17"/>
      <c r="B666" s="17"/>
      <c r="C666" s="18"/>
      <c r="D666" s="17"/>
      <c r="E666" s="4" t="s">
        <v>402</v>
      </c>
      <c r="F666" s="17"/>
      <c r="G666" s="17"/>
      <c r="H666" s="17"/>
      <c r="I666" s="17"/>
      <c r="J666" s="17"/>
    </row>
    <row r="667" spans="1:10" x14ac:dyDescent="0.25">
      <c r="A667" s="17"/>
      <c r="B667" s="17"/>
      <c r="C667" s="18"/>
      <c r="D667" s="17"/>
      <c r="E667" s="5"/>
      <c r="F667" s="17"/>
      <c r="G667" s="17"/>
      <c r="H667" s="17"/>
      <c r="I667" s="17"/>
      <c r="J667" s="17"/>
    </row>
    <row r="668" spans="1:10" ht="75" x14ac:dyDescent="0.25">
      <c r="A668" s="17" t="s">
        <v>12</v>
      </c>
      <c r="B668" s="17" t="s">
        <v>27</v>
      </c>
      <c r="C668" s="18" t="s">
        <v>404</v>
      </c>
      <c r="D668" s="17" t="s">
        <v>15</v>
      </c>
      <c r="E668" s="5" t="s">
        <v>405</v>
      </c>
      <c r="F668" s="17" t="s">
        <v>403</v>
      </c>
      <c r="G668" s="17">
        <f>-4 / 35</f>
        <v>-0.11428571428571428</v>
      </c>
      <c r="H668" s="17">
        <v>4</v>
      </c>
      <c r="I668" s="17"/>
      <c r="J668" s="17" t="s">
        <v>19</v>
      </c>
    </row>
    <row r="669" spans="1:10" x14ac:dyDescent="0.25">
      <c r="A669" s="17"/>
      <c r="B669" s="17"/>
      <c r="C669" s="18"/>
      <c r="D669" s="17"/>
      <c r="E669" s="5"/>
      <c r="F669" s="17"/>
      <c r="G669" s="17"/>
      <c r="H669" s="17"/>
      <c r="I669" s="17"/>
      <c r="J669" s="17"/>
    </row>
    <row r="670" spans="1:10" ht="195" x14ac:dyDescent="0.25">
      <c r="A670" s="17"/>
      <c r="B670" s="17"/>
      <c r="C670" s="18"/>
      <c r="D670" s="17"/>
      <c r="E670" s="4" t="s">
        <v>402</v>
      </c>
      <c r="F670" s="17"/>
      <c r="G670" s="17"/>
      <c r="H670" s="17"/>
      <c r="I670" s="17"/>
      <c r="J670" s="17"/>
    </row>
    <row r="671" spans="1:10" x14ac:dyDescent="0.25">
      <c r="A671" s="17"/>
      <c r="B671" s="17"/>
      <c r="C671" s="18"/>
      <c r="D671" s="17"/>
      <c r="E671" s="5"/>
      <c r="F671" s="17"/>
      <c r="G671" s="17"/>
      <c r="H671" s="17"/>
      <c r="I671" s="17"/>
      <c r="J671" s="17"/>
    </row>
    <row r="672" spans="1:10" ht="75" x14ac:dyDescent="0.25">
      <c r="A672" s="17" t="s">
        <v>12</v>
      </c>
      <c r="B672" s="17" t="s">
        <v>13</v>
      </c>
      <c r="C672" s="18" t="s">
        <v>406</v>
      </c>
      <c r="D672" s="17" t="s">
        <v>15</v>
      </c>
      <c r="E672" s="5" t="s">
        <v>407</v>
      </c>
    </row>
    <row r="673" spans="1:10" x14ac:dyDescent="0.25">
      <c r="A673" s="17"/>
      <c r="B673" s="17"/>
      <c r="C673" s="18"/>
      <c r="D673" s="17"/>
      <c r="E673" s="5"/>
    </row>
    <row r="674" spans="1:10" ht="285" x14ac:dyDescent="0.25">
      <c r="A674" s="17"/>
      <c r="B674" s="17"/>
      <c r="C674" s="18"/>
      <c r="D674" s="17"/>
      <c r="E674" s="4" t="s">
        <v>408</v>
      </c>
    </row>
    <row r="675" spans="1:10" x14ac:dyDescent="0.25">
      <c r="A675" s="17"/>
      <c r="B675" s="17"/>
      <c r="C675" s="18"/>
      <c r="D675" s="17"/>
      <c r="E675" s="5"/>
    </row>
    <row r="678" spans="1:10" ht="90" x14ac:dyDescent="0.25">
      <c r="A678" s="17" t="s">
        <v>12</v>
      </c>
      <c r="B678" s="17" t="s">
        <v>27</v>
      </c>
      <c r="C678" s="18" t="s">
        <v>409</v>
      </c>
      <c r="D678" s="17" t="s">
        <v>15</v>
      </c>
      <c r="E678" s="5" t="s">
        <v>410</v>
      </c>
      <c r="F678" s="17" t="s">
        <v>412</v>
      </c>
      <c r="G678" s="17">
        <f>-1 / 20</f>
        <v>-0.05</v>
      </c>
      <c r="H678" s="17">
        <v>4</v>
      </c>
      <c r="I678" s="17"/>
      <c r="J678" s="17" t="s">
        <v>19</v>
      </c>
    </row>
    <row r="679" spans="1:10" x14ac:dyDescent="0.25">
      <c r="A679" s="17"/>
      <c r="B679" s="17"/>
      <c r="C679" s="18"/>
      <c r="D679" s="17"/>
      <c r="E679" s="5"/>
      <c r="F679" s="17"/>
      <c r="G679" s="17"/>
      <c r="H679" s="17"/>
      <c r="I679" s="17"/>
      <c r="J679" s="17"/>
    </row>
    <row r="680" spans="1:10" ht="345" x14ac:dyDescent="0.25">
      <c r="A680" s="17"/>
      <c r="B680" s="17"/>
      <c r="C680" s="18"/>
      <c r="D680" s="17"/>
      <c r="E680" s="4" t="s">
        <v>411</v>
      </c>
      <c r="F680" s="17"/>
      <c r="G680" s="17"/>
      <c r="H680" s="17"/>
      <c r="I680" s="17"/>
      <c r="J680" s="17"/>
    </row>
    <row r="681" spans="1:10" x14ac:dyDescent="0.25">
      <c r="A681" s="17"/>
      <c r="B681" s="17"/>
      <c r="C681" s="18"/>
      <c r="D681" s="17"/>
      <c r="E681" s="5"/>
      <c r="F681" s="17"/>
      <c r="G681" s="17"/>
      <c r="H681" s="17"/>
      <c r="I681" s="17"/>
      <c r="J681" s="17"/>
    </row>
    <row r="682" spans="1:10" ht="75" x14ac:dyDescent="0.25">
      <c r="A682" s="17" t="s">
        <v>12</v>
      </c>
      <c r="B682" s="17" t="s">
        <v>13</v>
      </c>
      <c r="C682" s="18" t="s">
        <v>413</v>
      </c>
      <c r="D682" s="17" t="s">
        <v>15</v>
      </c>
      <c r="E682" s="5" t="s">
        <v>414</v>
      </c>
      <c r="F682" s="17" t="s">
        <v>416</v>
      </c>
      <c r="G682" s="19">
        <v>42083</v>
      </c>
    </row>
    <row r="683" spans="1:10" x14ac:dyDescent="0.25">
      <c r="A683" s="17"/>
      <c r="B683" s="17"/>
      <c r="C683" s="18"/>
      <c r="D683" s="17"/>
      <c r="E683" s="5"/>
      <c r="F683" s="17"/>
      <c r="G683" s="19"/>
    </row>
    <row r="684" spans="1:10" ht="240" x14ac:dyDescent="0.25">
      <c r="A684" s="17"/>
      <c r="B684" s="17"/>
      <c r="C684" s="18"/>
      <c r="D684" s="17"/>
      <c r="E684" s="4" t="s">
        <v>415</v>
      </c>
      <c r="F684" s="17"/>
      <c r="G684" s="19"/>
    </row>
    <row r="685" spans="1:10" x14ac:dyDescent="0.25">
      <c r="A685" s="17"/>
      <c r="B685" s="17"/>
      <c r="C685" s="18"/>
      <c r="D685" s="17"/>
      <c r="E685" s="5"/>
      <c r="F685" s="17"/>
      <c r="G685" s="19"/>
    </row>
    <row r="687" spans="1:10" x14ac:dyDescent="0.25">
      <c r="A687" t="s">
        <v>392</v>
      </c>
      <c r="B687" t="s">
        <v>417</v>
      </c>
      <c r="C687" t="s">
        <v>393</v>
      </c>
    </row>
    <row r="689" spans="1:37" ht="90" x14ac:dyDescent="0.25">
      <c r="A689" s="9" t="s">
        <v>12</v>
      </c>
      <c r="B689" s="9" t="s">
        <v>13</v>
      </c>
      <c r="C689" s="9" t="s">
        <v>418</v>
      </c>
      <c r="D689" s="9" t="s">
        <v>15</v>
      </c>
      <c r="E689" s="9" t="s">
        <v>419</v>
      </c>
      <c r="F689" s="9" t="s">
        <v>420</v>
      </c>
      <c r="G689" s="10">
        <v>42024</v>
      </c>
      <c r="H689" s="9">
        <v>4</v>
      </c>
      <c r="I689" s="9"/>
      <c r="J689" s="9" t="s">
        <v>19</v>
      </c>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row>
    <row r="690" spans="1:37" ht="255" x14ac:dyDescent="0.25">
      <c r="A690" s="9"/>
      <c r="B690" s="9"/>
      <c r="C690" s="9"/>
      <c r="D690" s="9"/>
      <c r="E690" s="9" t="s">
        <v>438</v>
      </c>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row>
    <row r="691" spans="1:37" x14ac:dyDescent="0.2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row>
    <row r="692" spans="1:37" ht="60" customHeight="1" x14ac:dyDescent="0.25">
      <c r="A692" s="9">
        <v>2</v>
      </c>
      <c r="B692" s="9" t="s">
        <v>12</v>
      </c>
      <c r="C692" s="9" t="s">
        <v>13</v>
      </c>
      <c r="D692" s="9" t="s">
        <v>421</v>
      </c>
      <c r="E692" s="9" t="s">
        <v>15</v>
      </c>
      <c r="F692" s="9" t="s">
        <v>422</v>
      </c>
      <c r="G692" s="9" t="s">
        <v>423</v>
      </c>
      <c r="H692" s="10">
        <v>42363</v>
      </c>
      <c r="I692" s="9">
        <v>4</v>
      </c>
      <c r="J692" s="9"/>
      <c r="K692" s="9" t="s">
        <v>19</v>
      </c>
      <c r="L692" s="9"/>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row>
    <row r="693" spans="1:37" ht="18.75" customHeight="1" x14ac:dyDescent="0.2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row>
    <row r="694" spans="1:37" ht="205.5" customHeight="1" x14ac:dyDescent="0.25">
      <c r="A694" s="9"/>
      <c r="B694" s="9"/>
      <c r="C694" s="9"/>
      <c r="D694" s="9"/>
      <c r="E694" s="9"/>
      <c r="F694" s="9" t="s">
        <v>438</v>
      </c>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row>
    <row r="695" spans="1:37" ht="120.75" customHeight="1" x14ac:dyDescent="0.25">
      <c r="A695" s="9">
        <v>3</v>
      </c>
      <c r="B695" s="9" t="s">
        <v>12</v>
      </c>
      <c r="C695" s="9" t="s">
        <v>13</v>
      </c>
      <c r="D695" s="9" t="s">
        <v>424</v>
      </c>
      <c r="E695" s="9" t="s">
        <v>15</v>
      </c>
      <c r="F695" s="9" t="s">
        <v>425</v>
      </c>
      <c r="G695" s="9" t="s">
        <v>426</v>
      </c>
      <c r="H695" s="10">
        <v>42060</v>
      </c>
      <c r="I695" s="9">
        <v>4</v>
      </c>
      <c r="J695" s="9"/>
      <c r="K695" s="9" t="s">
        <v>19</v>
      </c>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row>
    <row r="696" spans="1:37" x14ac:dyDescent="0.2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row>
    <row r="697" spans="1:37" ht="78" customHeight="1" x14ac:dyDescent="0.25">
      <c r="A697" s="9"/>
      <c r="B697" s="9"/>
      <c r="C697" s="9"/>
      <c r="D697" s="9"/>
      <c r="E697" s="9"/>
      <c r="F697" s="9" t="s">
        <v>438</v>
      </c>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row>
    <row r="698" spans="1:37" ht="156.75" customHeight="1" x14ac:dyDescent="0.25">
      <c r="A698" s="9">
        <v>4</v>
      </c>
      <c r="B698" s="9" t="s">
        <v>12</v>
      </c>
      <c r="C698" s="9" t="s">
        <v>13</v>
      </c>
      <c r="D698" s="9" t="s">
        <v>427</v>
      </c>
      <c r="E698" s="9" t="s">
        <v>15</v>
      </c>
      <c r="F698" s="9" t="s">
        <v>428</v>
      </c>
      <c r="G698" s="9" t="s">
        <v>429</v>
      </c>
      <c r="H698" s="10">
        <v>42356</v>
      </c>
      <c r="I698" s="9">
        <v>4</v>
      </c>
      <c r="J698" s="9"/>
      <c r="K698" s="9" t="s">
        <v>19</v>
      </c>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row>
    <row r="699" spans="1:37" x14ac:dyDescent="0.2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row>
    <row r="700" spans="1:37" ht="33.75" customHeight="1" x14ac:dyDescent="0.25">
      <c r="A700" s="9"/>
      <c r="B700" s="9"/>
      <c r="C700" s="9"/>
      <c r="D700" s="9"/>
      <c r="E700" s="9"/>
      <c r="F700" s="9" t="s">
        <v>439</v>
      </c>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row>
    <row r="701" spans="1:37" ht="135.75" customHeight="1" x14ac:dyDescent="0.25">
      <c r="A701" s="9">
        <v>5</v>
      </c>
      <c r="B701" s="9" t="s">
        <v>12</v>
      </c>
      <c r="C701" s="9" t="s">
        <v>13</v>
      </c>
      <c r="D701" s="9" t="s">
        <v>430</v>
      </c>
      <c r="E701" s="9" t="s">
        <v>15</v>
      </c>
      <c r="F701" s="9" t="s">
        <v>431</v>
      </c>
      <c r="G701" s="9" t="s">
        <v>432</v>
      </c>
      <c r="H701" s="10">
        <v>42149</v>
      </c>
      <c r="I701" s="9">
        <v>4</v>
      </c>
      <c r="J701" s="9"/>
      <c r="K701" s="9" t="s">
        <v>19</v>
      </c>
      <c r="L701" s="9"/>
      <c r="M701" s="9"/>
      <c r="N701" s="9">
        <v>0</v>
      </c>
      <c r="O701" s="9">
        <v>30</v>
      </c>
      <c r="P701" s="9"/>
      <c r="Q701" s="9"/>
      <c r="R701" s="9"/>
      <c r="S701" s="9"/>
      <c r="T701" s="9"/>
      <c r="U701" s="9"/>
      <c r="V701" s="9"/>
      <c r="W701" s="9"/>
      <c r="X701" s="9"/>
      <c r="Y701" s="9"/>
      <c r="Z701" s="9"/>
      <c r="AA701" s="9"/>
      <c r="AB701" s="9"/>
      <c r="AC701" s="9"/>
      <c r="AD701" s="9"/>
      <c r="AE701" s="9"/>
      <c r="AF701" s="9"/>
      <c r="AG701" s="9"/>
      <c r="AH701" s="9"/>
      <c r="AI701" s="9"/>
      <c r="AJ701" s="9"/>
      <c r="AK701" s="9"/>
    </row>
    <row r="702" spans="1:37" x14ac:dyDescent="0.2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row>
    <row r="703" spans="1:37" ht="106.5" customHeight="1" x14ac:dyDescent="0.25">
      <c r="A703" s="9"/>
      <c r="B703" s="9"/>
      <c r="C703" s="9"/>
      <c r="D703" s="9"/>
      <c r="E703" s="9"/>
      <c r="F703" s="9" t="s">
        <v>439</v>
      </c>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row>
    <row r="704" spans="1:37" ht="150" x14ac:dyDescent="0.25">
      <c r="A704" s="9" t="s">
        <v>12</v>
      </c>
      <c r="B704" s="9" t="s">
        <v>13</v>
      </c>
      <c r="C704" s="9" t="s">
        <v>434</v>
      </c>
      <c r="D704" s="9" t="s">
        <v>15</v>
      </c>
      <c r="E704" s="9" t="s">
        <v>435</v>
      </c>
      <c r="F704" s="9" t="s">
        <v>429</v>
      </c>
      <c r="G704" s="10">
        <v>42226</v>
      </c>
      <c r="H704" s="9">
        <v>8</v>
      </c>
      <c r="I704" s="9"/>
      <c r="J704" s="9" t="s">
        <v>19</v>
      </c>
      <c r="L704">
        <v>40</v>
      </c>
      <c r="M704">
        <v>0</v>
      </c>
    </row>
    <row r="705" spans="1:11" x14ac:dyDescent="0.25">
      <c r="A705" s="9"/>
      <c r="B705" s="9"/>
      <c r="C705" s="9"/>
      <c r="D705" s="9"/>
      <c r="E705" s="9"/>
      <c r="F705" s="9"/>
      <c r="G705" s="9"/>
      <c r="H705" s="9"/>
      <c r="I705" s="9"/>
      <c r="J705" s="9"/>
    </row>
    <row r="706" spans="1:11" ht="210" x14ac:dyDescent="0.25">
      <c r="A706" s="9"/>
      <c r="B706" s="9"/>
      <c r="C706" s="9"/>
      <c r="D706" s="9"/>
      <c r="E706" s="9" t="s">
        <v>440</v>
      </c>
      <c r="F706" s="9"/>
      <c r="G706" s="9"/>
      <c r="H706" s="9"/>
      <c r="I706" s="9"/>
      <c r="J706" s="9"/>
    </row>
    <row r="707" spans="1:11" ht="90" x14ac:dyDescent="0.25">
      <c r="A707" s="9" t="s">
        <v>12</v>
      </c>
      <c r="B707" s="9" t="s">
        <v>13</v>
      </c>
      <c r="C707" s="9" t="s">
        <v>441</v>
      </c>
      <c r="D707" s="9" t="s">
        <v>15</v>
      </c>
      <c r="E707" s="9" t="s">
        <v>442</v>
      </c>
      <c r="F707" s="9" t="s">
        <v>444</v>
      </c>
      <c r="G707" s="10">
        <v>42148</v>
      </c>
      <c r="H707" s="9">
        <v>4</v>
      </c>
      <c r="I707" s="9"/>
      <c r="J707" s="9" t="s">
        <v>19</v>
      </c>
      <c r="K707" s="9"/>
    </row>
    <row r="708" spans="1:11" x14ac:dyDescent="0.25">
      <c r="A708" s="9"/>
      <c r="B708" s="9"/>
      <c r="C708" s="9"/>
      <c r="D708" s="9"/>
      <c r="E708" s="9"/>
      <c r="F708" s="9"/>
      <c r="G708" s="9"/>
      <c r="H708" s="9"/>
      <c r="I708" s="9"/>
      <c r="J708" s="9"/>
      <c r="K708" s="9"/>
    </row>
    <row r="709" spans="1:11" ht="300" x14ac:dyDescent="0.25">
      <c r="A709" s="9"/>
      <c r="B709" s="9"/>
      <c r="C709" s="9"/>
      <c r="D709" s="9"/>
      <c r="E709" s="9" t="s">
        <v>443</v>
      </c>
      <c r="F709" s="9"/>
      <c r="G709" s="9"/>
      <c r="H709" s="9"/>
      <c r="I709" s="9"/>
      <c r="J709" s="9"/>
      <c r="K709" s="9"/>
    </row>
    <row r="710" spans="1:11" ht="90" x14ac:dyDescent="0.25">
      <c r="A710" s="9">
        <v>22</v>
      </c>
      <c r="B710" s="9" t="s">
        <v>12</v>
      </c>
      <c r="C710" s="9" t="s">
        <v>13</v>
      </c>
      <c r="D710" s="9" t="s">
        <v>445</v>
      </c>
      <c r="E710" s="9" t="s">
        <v>15</v>
      </c>
      <c r="F710" s="9" t="s">
        <v>446</v>
      </c>
      <c r="G710" s="9" t="s">
        <v>437</v>
      </c>
      <c r="H710" s="9" t="s">
        <v>447</v>
      </c>
      <c r="I710" s="9">
        <v>4</v>
      </c>
      <c r="J710" s="9"/>
      <c r="K710" s="9" t="s">
        <v>19</v>
      </c>
    </row>
    <row r="711" spans="1:11" x14ac:dyDescent="0.25">
      <c r="A711" s="9"/>
      <c r="B711" s="9"/>
      <c r="C711" s="9"/>
      <c r="D711" s="9"/>
      <c r="E711" s="9"/>
      <c r="F711" s="9"/>
      <c r="G711" s="9"/>
      <c r="H711" s="9"/>
      <c r="I711" s="9"/>
      <c r="J711" s="9"/>
      <c r="K711" s="9"/>
    </row>
    <row r="712" spans="1:11" ht="180" x14ac:dyDescent="0.25">
      <c r="A712" s="9"/>
      <c r="B712" s="9"/>
      <c r="C712" s="9"/>
      <c r="D712" s="9"/>
      <c r="E712" s="9"/>
      <c r="F712" s="9" t="s">
        <v>443</v>
      </c>
      <c r="G712" s="9"/>
      <c r="H712" s="9"/>
      <c r="I712" s="9"/>
      <c r="J712" s="9"/>
      <c r="K712" s="9"/>
    </row>
    <row r="713" spans="1:11" ht="90" x14ac:dyDescent="0.25">
      <c r="A713" s="9">
        <v>23</v>
      </c>
      <c r="B713" s="9" t="s">
        <v>12</v>
      </c>
      <c r="C713" s="9" t="s">
        <v>13</v>
      </c>
      <c r="D713" s="9" t="s">
        <v>448</v>
      </c>
      <c r="E713" s="9" t="s">
        <v>15</v>
      </c>
      <c r="F713" s="9" t="s">
        <v>449</v>
      </c>
      <c r="G713" s="9" t="s">
        <v>444</v>
      </c>
      <c r="H713" s="10">
        <v>42029</v>
      </c>
      <c r="I713" s="9">
        <v>4</v>
      </c>
      <c r="J713" s="9"/>
      <c r="K713" s="9" t="s">
        <v>19</v>
      </c>
    </row>
    <row r="714" spans="1:11" x14ac:dyDescent="0.25">
      <c r="A714" s="9"/>
      <c r="B714" s="9"/>
      <c r="C714" s="9"/>
      <c r="D714" s="9"/>
      <c r="E714" s="9"/>
      <c r="F714" s="9"/>
      <c r="G714" s="9"/>
      <c r="H714" s="9"/>
      <c r="I714" s="9"/>
      <c r="J714" s="9"/>
      <c r="K714" s="9"/>
    </row>
    <row r="715" spans="1:11" ht="180" x14ac:dyDescent="0.25">
      <c r="A715" s="9"/>
      <c r="B715" s="9"/>
      <c r="C715" s="9"/>
      <c r="D715" s="9"/>
      <c r="E715" s="9"/>
      <c r="F715" s="9" t="s">
        <v>443</v>
      </c>
      <c r="G715" s="9"/>
      <c r="H715" s="9"/>
      <c r="I715" s="9"/>
      <c r="J715" s="9"/>
      <c r="K715" s="9"/>
    </row>
    <row r="716" spans="1:11" ht="90" x14ac:dyDescent="0.25">
      <c r="A716" s="9">
        <v>24</v>
      </c>
      <c r="B716" s="9" t="s">
        <v>12</v>
      </c>
      <c r="C716" s="9" t="s">
        <v>13</v>
      </c>
      <c r="D716" s="9" t="s">
        <v>450</v>
      </c>
      <c r="E716" s="9" t="s">
        <v>15</v>
      </c>
      <c r="F716" s="9" t="s">
        <v>451</v>
      </c>
      <c r="G716" s="9" t="s">
        <v>436</v>
      </c>
      <c r="H716" s="10">
        <v>42180</v>
      </c>
      <c r="I716" s="9">
        <v>4</v>
      </c>
      <c r="J716" s="9"/>
      <c r="K716" s="9" t="s">
        <v>19</v>
      </c>
    </row>
    <row r="717" spans="1:11" x14ac:dyDescent="0.25">
      <c r="A717" s="9"/>
      <c r="B717" s="9"/>
      <c r="C717" s="9"/>
      <c r="D717" s="9"/>
      <c r="E717" s="9"/>
      <c r="F717" s="9"/>
      <c r="G717" s="9"/>
      <c r="H717" s="9"/>
      <c r="I717" s="9"/>
      <c r="J717" s="9"/>
      <c r="K717" s="9"/>
    </row>
    <row r="718" spans="1:11" ht="180" x14ac:dyDescent="0.25">
      <c r="A718" s="9"/>
      <c r="B718" s="9"/>
      <c r="C718" s="9"/>
      <c r="D718" s="9"/>
      <c r="E718" s="9"/>
      <c r="F718" s="9" t="s">
        <v>443</v>
      </c>
      <c r="G718" s="9"/>
      <c r="H718" s="9"/>
      <c r="I718" s="9"/>
      <c r="J718" s="9"/>
      <c r="K718" s="9"/>
    </row>
    <row r="719" spans="1:11" ht="90" x14ac:dyDescent="0.25">
      <c r="A719" s="9">
        <v>25</v>
      </c>
      <c r="B719" s="9" t="s">
        <v>12</v>
      </c>
      <c r="C719" s="9" t="s">
        <v>13</v>
      </c>
      <c r="D719" s="9" t="s">
        <v>452</v>
      </c>
      <c r="E719" s="9" t="s">
        <v>15</v>
      </c>
      <c r="F719" s="9" t="s">
        <v>453</v>
      </c>
      <c r="G719" s="9" t="s">
        <v>436</v>
      </c>
      <c r="H719" s="10">
        <v>42088</v>
      </c>
      <c r="I719" s="9">
        <v>4</v>
      </c>
      <c r="J719" s="9"/>
      <c r="K719" s="9" t="s">
        <v>19</v>
      </c>
    </row>
    <row r="720" spans="1:11" x14ac:dyDescent="0.25">
      <c r="A720" s="9"/>
      <c r="B720" s="9"/>
      <c r="C720" s="9"/>
      <c r="D720" s="9"/>
      <c r="E720" s="9"/>
      <c r="F720" s="9"/>
      <c r="G720" s="9"/>
      <c r="H720" s="9"/>
      <c r="I720" s="9"/>
      <c r="J720" s="9"/>
      <c r="K720" s="9"/>
    </row>
    <row r="721" spans="1:14" ht="180" x14ac:dyDescent="0.25">
      <c r="A721" s="9"/>
      <c r="B721" s="9"/>
      <c r="C721" s="9"/>
      <c r="D721" s="9"/>
      <c r="E721" s="9"/>
      <c r="F721" s="9" t="s">
        <v>443</v>
      </c>
      <c r="G721" s="9"/>
      <c r="H721" s="9"/>
      <c r="I721" s="9"/>
      <c r="J721" s="9"/>
      <c r="K721" s="9"/>
    </row>
    <row r="722" spans="1:14" ht="105" x14ac:dyDescent="0.25">
      <c r="A722" s="9">
        <v>26</v>
      </c>
      <c r="B722" s="9" t="s">
        <v>12</v>
      </c>
      <c r="C722" s="9" t="s">
        <v>13</v>
      </c>
      <c r="D722" s="9" t="s">
        <v>454</v>
      </c>
      <c r="E722" s="9" t="s">
        <v>15</v>
      </c>
      <c r="F722" s="9" t="s">
        <v>455</v>
      </c>
      <c r="G722" s="9" t="s">
        <v>457</v>
      </c>
      <c r="H722" s="10">
        <v>42060</v>
      </c>
      <c r="I722" s="9">
        <v>4</v>
      </c>
      <c r="J722" s="9"/>
      <c r="K722" s="9" t="s">
        <v>19</v>
      </c>
    </row>
    <row r="723" spans="1:14" x14ac:dyDescent="0.25">
      <c r="A723" s="9"/>
      <c r="B723" s="9"/>
      <c r="C723" s="9"/>
      <c r="D723" s="9"/>
      <c r="E723" s="9"/>
      <c r="F723" s="9"/>
      <c r="G723" s="9"/>
      <c r="H723" s="9"/>
      <c r="I723" s="9"/>
      <c r="J723" s="9"/>
      <c r="K723" s="9"/>
    </row>
    <row r="724" spans="1:14" ht="161.25" customHeight="1" x14ac:dyDescent="0.25">
      <c r="A724" s="9"/>
      <c r="B724" s="9"/>
      <c r="C724" s="9"/>
      <c r="D724" s="9"/>
      <c r="E724" s="9"/>
      <c r="F724" s="9" t="s">
        <v>456</v>
      </c>
      <c r="G724" s="9"/>
      <c r="H724" s="9"/>
      <c r="I724" s="9"/>
      <c r="J724" s="9"/>
      <c r="K724" s="9"/>
    </row>
    <row r="725" spans="1:14" ht="105" x14ac:dyDescent="0.25">
      <c r="B725" s="9" t="s">
        <v>12</v>
      </c>
      <c r="C725" s="9" t="s">
        <v>13</v>
      </c>
      <c r="D725" s="9" t="s">
        <v>458</v>
      </c>
      <c r="E725" s="9" t="s">
        <v>15</v>
      </c>
      <c r="F725" s="9" t="s">
        <v>459</v>
      </c>
      <c r="G725" s="9" t="s">
        <v>420</v>
      </c>
      <c r="H725" s="9" t="s">
        <v>461</v>
      </c>
      <c r="I725" s="9">
        <v>8</v>
      </c>
      <c r="J725" s="9"/>
      <c r="K725" s="9" t="s">
        <v>19</v>
      </c>
      <c r="L725" s="9"/>
    </row>
    <row r="726" spans="1:14" ht="19.5" customHeight="1" x14ac:dyDescent="0.25">
      <c r="B726" s="9"/>
      <c r="C726" s="9"/>
      <c r="D726" s="9"/>
      <c r="E726" s="9"/>
      <c r="F726" s="9"/>
      <c r="G726" s="9"/>
      <c r="H726" s="9"/>
      <c r="I726" s="9"/>
      <c r="J726" s="9"/>
      <c r="K726" s="9"/>
      <c r="L726" s="9"/>
    </row>
    <row r="727" spans="1:14" ht="232.5" customHeight="1" x14ac:dyDescent="0.25">
      <c r="B727" s="9"/>
      <c r="C727" s="9"/>
      <c r="D727" s="9"/>
      <c r="E727" s="9"/>
      <c r="F727" s="9" t="s">
        <v>460</v>
      </c>
      <c r="G727" s="9"/>
      <c r="H727" s="9"/>
      <c r="I727" s="9"/>
      <c r="J727" s="9"/>
      <c r="K727" s="9"/>
      <c r="L727" s="9"/>
    </row>
    <row r="728" spans="1:14" ht="115.5" customHeight="1" x14ac:dyDescent="0.25">
      <c r="B728" s="9">
        <v>32</v>
      </c>
      <c r="C728" s="9" t="s">
        <v>12</v>
      </c>
      <c r="D728" s="9" t="s">
        <v>13</v>
      </c>
      <c r="E728" s="9" t="s">
        <v>462</v>
      </c>
      <c r="F728" s="9" t="s">
        <v>15</v>
      </c>
      <c r="G728" s="9" t="s">
        <v>463</v>
      </c>
      <c r="H728" s="9" t="s">
        <v>465</v>
      </c>
      <c r="I728" s="10">
        <v>42328</v>
      </c>
      <c r="J728" s="9">
        <v>8</v>
      </c>
      <c r="K728" s="9"/>
      <c r="L728" s="9">
        <v>6</v>
      </c>
      <c r="M728">
        <v>2</v>
      </c>
      <c r="N728" s="9"/>
    </row>
    <row r="729" spans="1:14" x14ac:dyDescent="0.25">
      <c r="B729" s="9"/>
      <c r="C729" s="9"/>
      <c r="D729" s="9"/>
      <c r="E729" s="9"/>
      <c r="F729" s="9"/>
      <c r="G729" s="9"/>
      <c r="H729" s="9"/>
      <c r="I729" s="9"/>
      <c r="J729" s="9"/>
      <c r="K729" s="9"/>
      <c r="L729" s="9"/>
    </row>
    <row r="730" spans="1:14" ht="296.25" customHeight="1" x14ac:dyDescent="0.25">
      <c r="B730" s="9"/>
      <c r="C730" s="9"/>
      <c r="D730" s="9"/>
      <c r="E730" s="9"/>
      <c r="F730" s="9"/>
      <c r="G730" s="9" t="s">
        <v>464</v>
      </c>
      <c r="H730" s="9"/>
      <c r="I730" s="9"/>
      <c r="J730" s="9"/>
      <c r="K730" s="9"/>
      <c r="L730" s="9"/>
    </row>
    <row r="731" spans="1:14" ht="118.5" customHeight="1" x14ac:dyDescent="0.25">
      <c r="B731" s="9">
        <v>33</v>
      </c>
      <c r="C731" s="9" t="s">
        <v>12</v>
      </c>
      <c r="D731" s="9" t="s">
        <v>13</v>
      </c>
      <c r="E731" s="9" t="s">
        <v>466</v>
      </c>
      <c r="F731" s="9" t="s">
        <v>15</v>
      </c>
      <c r="G731" s="9" t="s">
        <v>467</v>
      </c>
      <c r="H731" s="9" t="s">
        <v>465</v>
      </c>
      <c r="I731" s="9" t="s">
        <v>468</v>
      </c>
      <c r="J731" s="9">
        <v>8</v>
      </c>
      <c r="K731" s="9"/>
      <c r="L731" s="9" t="s">
        <v>19</v>
      </c>
    </row>
    <row r="732" spans="1:14" x14ac:dyDescent="0.25">
      <c r="B732" s="9"/>
      <c r="C732" s="9"/>
      <c r="D732" s="9"/>
      <c r="E732" s="9"/>
      <c r="F732" s="9"/>
      <c r="G732" s="9"/>
      <c r="H732" s="9"/>
      <c r="I732" s="9"/>
      <c r="J732" s="9"/>
      <c r="K732" s="9"/>
      <c r="L732" s="9"/>
    </row>
    <row r="733" spans="1:14" ht="210" customHeight="1" x14ac:dyDescent="0.25">
      <c r="B733" s="9"/>
      <c r="C733" s="9"/>
      <c r="D733" s="9"/>
      <c r="E733" s="9"/>
      <c r="F733" s="9"/>
      <c r="G733" s="9" t="s">
        <v>464</v>
      </c>
      <c r="H733" s="9"/>
      <c r="I733" s="9"/>
      <c r="J733" s="9"/>
      <c r="K733" s="9"/>
      <c r="L733" s="9"/>
    </row>
    <row r="734" spans="1:14" ht="180" x14ac:dyDescent="0.25">
      <c r="B734" s="9">
        <v>34</v>
      </c>
      <c r="C734" s="9" t="s">
        <v>12</v>
      </c>
      <c r="D734" s="9" t="s">
        <v>13</v>
      </c>
      <c r="E734" s="9" t="s">
        <v>469</v>
      </c>
      <c r="F734" s="9" t="s">
        <v>15</v>
      </c>
      <c r="G734" s="9" t="s">
        <v>470</v>
      </c>
      <c r="H734" s="9" t="s">
        <v>472</v>
      </c>
      <c r="I734" s="10">
        <v>42024</v>
      </c>
      <c r="J734" s="9">
        <v>8</v>
      </c>
      <c r="K734" s="9"/>
      <c r="L734" s="9" t="s">
        <v>19</v>
      </c>
    </row>
    <row r="735" spans="1:14" x14ac:dyDescent="0.25">
      <c r="B735" s="9"/>
      <c r="C735" s="9"/>
      <c r="D735" s="9"/>
      <c r="E735" s="9"/>
      <c r="F735" s="9"/>
      <c r="G735" s="9"/>
      <c r="H735" s="9"/>
      <c r="I735" s="9"/>
      <c r="J735" s="9"/>
      <c r="K735" s="9"/>
      <c r="L735" s="9"/>
    </row>
    <row r="736" spans="1:14" ht="246.75" customHeight="1" x14ac:dyDescent="0.25">
      <c r="B736" s="9"/>
      <c r="C736" s="9"/>
      <c r="D736" s="9"/>
      <c r="E736" s="9"/>
      <c r="F736" s="9"/>
      <c r="G736" s="9" t="s">
        <v>471</v>
      </c>
      <c r="H736" s="9"/>
      <c r="I736" s="9"/>
      <c r="J736" s="9"/>
      <c r="K736" s="9"/>
      <c r="L736" s="9"/>
    </row>
    <row r="737" spans="2:12" ht="90" x14ac:dyDescent="0.25">
      <c r="B737" s="9">
        <v>35</v>
      </c>
      <c r="C737" s="9" t="s">
        <v>12</v>
      </c>
      <c r="D737" s="9" t="s">
        <v>13</v>
      </c>
      <c r="E737" s="9" t="s">
        <v>473</v>
      </c>
      <c r="F737" s="9" t="s">
        <v>15</v>
      </c>
      <c r="G737" s="9" t="s">
        <v>474</v>
      </c>
      <c r="H737" s="9" t="s">
        <v>475</v>
      </c>
      <c r="I737" s="10">
        <v>42083</v>
      </c>
      <c r="J737" s="9">
        <v>8</v>
      </c>
      <c r="K737" s="9"/>
      <c r="L737" s="9" t="s">
        <v>19</v>
      </c>
    </row>
    <row r="738" spans="2:12" x14ac:dyDescent="0.25">
      <c r="B738" s="9"/>
      <c r="C738" s="9"/>
      <c r="D738" s="9"/>
      <c r="E738" s="9"/>
      <c r="F738" s="9"/>
      <c r="G738" s="9"/>
      <c r="H738" s="9"/>
      <c r="I738" s="9"/>
      <c r="J738" s="9"/>
      <c r="K738" s="9"/>
      <c r="L738" s="9"/>
    </row>
    <row r="739" spans="2:12" ht="249" customHeight="1" x14ac:dyDescent="0.25">
      <c r="B739" s="9"/>
      <c r="C739" s="9"/>
      <c r="D739" s="9"/>
      <c r="E739" s="9"/>
      <c r="F739" s="9"/>
      <c r="G739" s="9" t="s">
        <v>471</v>
      </c>
      <c r="H739" s="9"/>
      <c r="I739" s="9"/>
      <c r="J739" s="9"/>
      <c r="K739" s="9"/>
      <c r="L739" s="9"/>
    </row>
    <row r="740" spans="2:12" ht="135" x14ac:dyDescent="0.25">
      <c r="B740" s="9">
        <v>36</v>
      </c>
      <c r="C740" s="9" t="s">
        <v>12</v>
      </c>
      <c r="D740" s="9" t="s">
        <v>13</v>
      </c>
      <c r="E740" s="9" t="s">
        <v>476</v>
      </c>
      <c r="F740" s="9" t="s">
        <v>15</v>
      </c>
      <c r="G740" s="9" t="s">
        <v>477</v>
      </c>
      <c r="H740" s="9" t="s">
        <v>479</v>
      </c>
      <c r="I740" s="10">
        <v>42144</v>
      </c>
      <c r="J740" s="9">
        <v>8</v>
      </c>
      <c r="K740" s="9"/>
      <c r="L740" s="9" t="s">
        <v>19</v>
      </c>
    </row>
    <row r="741" spans="2:12" x14ac:dyDescent="0.25">
      <c r="B741" s="9"/>
      <c r="C741" s="9"/>
      <c r="D741" s="9"/>
      <c r="E741" s="9"/>
      <c r="F741" s="9"/>
      <c r="G741" s="9"/>
      <c r="H741" s="9"/>
      <c r="I741" s="9"/>
      <c r="J741" s="9"/>
      <c r="K741" s="9"/>
      <c r="L741" s="9"/>
    </row>
    <row r="742" spans="2:12" ht="250.5" customHeight="1" x14ac:dyDescent="0.25">
      <c r="B742" s="9"/>
      <c r="C742" s="9"/>
      <c r="D742" s="9"/>
      <c r="E742" s="9"/>
      <c r="F742" s="9"/>
      <c r="G742" s="9" t="s">
        <v>478</v>
      </c>
      <c r="H742" s="9"/>
      <c r="I742" s="9"/>
      <c r="J742" s="9"/>
      <c r="K742" s="9"/>
      <c r="L742" s="9"/>
    </row>
    <row r="743" spans="2:12" ht="135" x14ac:dyDescent="0.25">
      <c r="B743" s="9">
        <v>37</v>
      </c>
      <c r="C743" s="9" t="s">
        <v>12</v>
      </c>
      <c r="D743" s="9" t="s">
        <v>27</v>
      </c>
      <c r="E743" s="9" t="s">
        <v>480</v>
      </c>
      <c r="F743" s="9" t="s">
        <v>15</v>
      </c>
      <c r="G743" s="9" t="s">
        <v>481</v>
      </c>
      <c r="H743" s="9" t="s">
        <v>482</v>
      </c>
      <c r="I743" s="9" t="s">
        <v>345</v>
      </c>
      <c r="J743" s="9">
        <v>8</v>
      </c>
      <c r="K743" s="9"/>
      <c r="L743" s="9" t="s">
        <v>19</v>
      </c>
    </row>
    <row r="744" spans="2:12" x14ac:dyDescent="0.25">
      <c r="B744" s="9"/>
      <c r="C744" s="9"/>
      <c r="D744" s="9"/>
      <c r="E744" s="9"/>
      <c r="F744" s="9"/>
      <c r="G744" s="9"/>
      <c r="H744" s="9"/>
      <c r="I744" s="9"/>
      <c r="J744" s="9"/>
      <c r="K744" s="9"/>
      <c r="L744" s="9"/>
    </row>
    <row r="745" spans="2:12" ht="287.25" customHeight="1" x14ac:dyDescent="0.25">
      <c r="B745" s="9"/>
      <c r="C745" s="9"/>
      <c r="D745" s="9"/>
      <c r="E745" s="9"/>
      <c r="F745" s="9"/>
      <c r="G745" s="9" t="s">
        <v>478</v>
      </c>
      <c r="H745" s="9"/>
      <c r="I745" s="9"/>
      <c r="J745" s="9"/>
      <c r="K745" s="9"/>
      <c r="L745" s="9"/>
    </row>
    <row r="746" spans="2:12" ht="135" x14ac:dyDescent="0.25">
      <c r="B746" s="9">
        <v>38</v>
      </c>
      <c r="C746" s="9" t="s">
        <v>12</v>
      </c>
      <c r="D746" s="9" t="s">
        <v>13</v>
      </c>
      <c r="E746" s="9" t="s">
        <v>483</v>
      </c>
      <c r="F746" s="9" t="s">
        <v>15</v>
      </c>
      <c r="G746" s="9" t="s">
        <v>484</v>
      </c>
      <c r="H746" s="9" t="s">
        <v>485</v>
      </c>
      <c r="I746" s="10">
        <v>42257</v>
      </c>
      <c r="J746" s="9">
        <v>8</v>
      </c>
      <c r="K746" s="9"/>
      <c r="L746" s="9" t="s">
        <v>19</v>
      </c>
    </row>
    <row r="747" spans="2:12" x14ac:dyDescent="0.25">
      <c r="B747" s="9"/>
      <c r="C747" s="9"/>
      <c r="D747" s="9"/>
      <c r="E747" s="9"/>
      <c r="F747" s="9"/>
      <c r="G747" s="9"/>
      <c r="H747" s="9"/>
      <c r="I747" s="9"/>
      <c r="J747" s="9"/>
      <c r="K747" s="9"/>
      <c r="L747" s="9"/>
    </row>
    <row r="748" spans="2:12" ht="291.75" customHeight="1" x14ac:dyDescent="0.25">
      <c r="B748" s="9"/>
      <c r="C748" s="9"/>
      <c r="D748" s="9"/>
      <c r="E748" s="9"/>
      <c r="F748" s="9"/>
      <c r="G748" s="9" t="s">
        <v>478</v>
      </c>
      <c r="H748" s="9"/>
      <c r="I748" s="9"/>
      <c r="J748" s="9"/>
      <c r="K748" s="9"/>
      <c r="L748" s="9"/>
    </row>
    <row r="749" spans="2:12" x14ac:dyDescent="0.25">
      <c r="B749" s="9"/>
      <c r="C749" s="9"/>
      <c r="D749" s="9"/>
      <c r="E749" s="9"/>
      <c r="F749" s="9"/>
      <c r="G749" s="9"/>
      <c r="H749" s="9"/>
      <c r="I749" s="9"/>
      <c r="J749" s="9"/>
      <c r="K749" s="9"/>
      <c r="L749" s="9"/>
    </row>
    <row r="750" spans="2:12" ht="135" x14ac:dyDescent="0.25">
      <c r="B750" s="9">
        <v>39</v>
      </c>
      <c r="C750" s="9" t="s">
        <v>12</v>
      </c>
      <c r="D750" s="9" t="s">
        <v>13</v>
      </c>
      <c r="E750" s="9" t="s">
        <v>486</v>
      </c>
      <c r="F750" s="9" t="s">
        <v>15</v>
      </c>
      <c r="G750" s="9" t="s">
        <v>487</v>
      </c>
      <c r="H750" s="9" t="s">
        <v>485</v>
      </c>
      <c r="I750" s="10">
        <v>42104</v>
      </c>
      <c r="J750" s="9">
        <v>8</v>
      </c>
      <c r="K750" s="9"/>
      <c r="L750" s="9" t="s">
        <v>19</v>
      </c>
    </row>
    <row r="751" spans="2:12" x14ac:dyDescent="0.25">
      <c r="B751" s="9"/>
      <c r="C751" s="9"/>
      <c r="D751" s="9"/>
      <c r="E751" s="9"/>
      <c r="F751" s="9"/>
      <c r="G751" s="9"/>
      <c r="H751" s="9"/>
      <c r="I751" s="9"/>
      <c r="J751" s="9"/>
      <c r="K751" s="9"/>
      <c r="L751" s="9"/>
    </row>
    <row r="752" spans="2:12" ht="311.25" customHeight="1" x14ac:dyDescent="0.25">
      <c r="B752" s="9"/>
      <c r="C752" s="9"/>
      <c r="D752" s="9"/>
      <c r="E752" s="9"/>
      <c r="F752" s="9"/>
      <c r="G752" s="9" t="s">
        <v>478</v>
      </c>
      <c r="H752" s="9"/>
      <c r="I752" s="9"/>
      <c r="J752" s="9"/>
      <c r="K752" s="9"/>
      <c r="L752" s="9"/>
    </row>
    <row r="753" spans="2:12" x14ac:dyDescent="0.25">
      <c r="B753" s="9"/>
      <c r="C753" s="9"/>
      <c r="D753" s="9"/>
      <c r="E753" s="9"/>
      <c r="F753" s="9"/>
      <c r="G753" s="9"/>
      <c r="H753" s="9"/>
      <c r="I753" s="9"/>
      <c r="J753" s="9"/>
      <c r="K753" s="9"/>
      <c r="L753" s="9"/>
    </row>
    <row r="754" spans="2:12" ht="165" x14ac:dyDescent="0.25">
      <c r="B754" s="9">
        <v>40</v>
      </c>
      <c r="C754" s="9" t="s">
        <v>12</v>
      </c>
      <c r="D754" s="9" t="s">
        <v>13</v>
      </c>
      <c r="E754" s="9" t="s">
        <v>488</v>
      </c>
      <c r="F754" s="9" t="s">
        <v>15</v>
      </c>
      <c r="G754" s="9" t="s">
        <v>489</v>
      </c>
      <c r="H754" s="9" t="s">
        <v>490</v>
      </c>
      <c r="I754" s="10">
        <v>42045</v>
      </c>
      <c r="J754" s="9">
        <v>8</v>
      </c>
      <c r="K754" s="9"/>
      <c r="L754" s="9" t="s">
        <v>19</v>
      </c>
    </row>
    <row r="755" spans="2:12" x14ac:dyDescent="0.25">
      <c r="B755" s="9"/>
      <c r="C755" s="9"/>
      <c r="D755" s="9"/>
      <c r="E755" s="9"/>
      <c r="F755" s="9"/>
      <c r="G755" s="9"/>
      <c r="H755" s="9"/>
      <c r="I755" s="9"/>
      <c r="J755" s="9"/>
      <c r="K755" s="9"/>
      <c r="L755" s="9"/>
    </row>
    <row r="756" spans="2:12" ht="303" customHeight="1" x14ac:dyDescent="0.25">
      <c r="B756" s="9"/>
      <c r="C756" s="9"/>
      <c r="D756" s="9"/>
      <c r="E756" s="9"/>
      <c r="F756" s="9"/>
      <c r="G756" s="9" t="s">
        <v>478</v>
      </c>
      <c r="H756" s="9"/>
      <c r="I756" s="9"/>
      <c r="J756" s="9"/>
      <c r="K756" s="9"/>
      <c r="L756" s="9"/>
    </row>
    <row r="757" spans="2:12" x14ac:dyDescent="0.25">
      <c r="B757" s="9"/>
      <c r="C757" s="9"/>
      <c r="D757" s="9"/>
      <c r="E757" s="9"/>
      <c r="F757" s="9"/>
      <c r="G757" s="9"/>
      <c r="H757" s="9"/>
      <c r="I757" s="9"/>
      <c r="J757" s="9"/>
      <c r="K757" s="9"/>
      <c r="L757" s="9"/>
    </row>
    <row r="758" spans="2:12" ht="105" x14ac:dyDescent="0.25">
      <c r="B758" s="9" t="s">
        <v>12</v>
      </c>
      <c r="C758" s="9" t="s">
        <v>13</v>
      </c>
      <c r="D758" s="9" t="s">
        <v>491</v>
      </c>
      <c r="E758" s="9" t="s">
        <v>15</v>
      </c>
      <c r="F758" s="9" t="s">
        <v>492</v>
      </c>
      <c r="G758" s="9" t="s">
        <v>493</v>
      </c>
      <c r="H758" s="10">
        <v>42045</v>
      </c>
      <c r="I758" s="9">
        <v>8</v>
      </c>
      <c r="J758" s="9"/>
      <c r="K758" s="9" t="s">
        <v>19</v>
      </c>
      <c r="L758" s="9"/>
    </row>
    <row r="759" spans="2:12" x14ac:dyDescent="0.25">
      <c r="B759" s="9"/>
      <c r="C759" s="9"/>
      <c r="D759" s="9"/>
      <c r="E759" s="9"/>
      <c r="F759" s="9"/>
      <c r="G759" s="9"/>
      <c r="H759" s="9"/>
      <c r="I759" s="9"/>
      <c r="J759" s="9"/>
      <c r="K759" s="9"/>
      <c r="L759" s="9"/>
    </row>
    <row r="760" spans="2:12" ht="210" x14ac:dyDescent="0.25">
      <c r="B760" s="9"/>
      <c r="C760" s="9"/>
      <c r="D760" s="9"/>
      <c r="E760" s="9"/>
      <c r="F760" s="9" t="s">
        <v>478</v>
      </c>
      <c r="G760" s="9"/>
      <c r="H760" s="9"/>
      <c r="I760" s="9"/>
      <c r="J760" s="9"/>
      <c r="K760" s="9"/>
      <c r="L760" s="9"/>
    </row>
    <row r="761" spans="2:12" ht="75" x14ac:dyDescent="0.25">
      <c r="B761" s="9">
        <v>42</v>
      </c>
      <c r="C761" s="9" t="s">
        <v>12</v>
      </c>
      <c r="D761" s="9" t="s">
        <v>13</v>
      </c>
      <c r="E761" s="9" t="s">
        <v>494</v>
      </c>
      <c r="F761" s="9" t="s">
        <v>15</v>
      </c>
      <c r="G761" s="9" t="s">
        <v>495</v>
      </c>
      <c r="H761" s="9" t="s">
        <v>497</v>
      </c>
      <c r="I761" s="10">
        <v>42228</v>
      </c>
      <c r="J761" s="9">
        <v>4</v>
      </c>
      <c r="K761" s="9"/>
      <c r="L761" s="9" t="s">
        <v>19</v>
      </c>
    </row>
    <row r="762" spans="2:12" x14ac:dyDescent="0.25">
      <c r="B762" s="9"/>
      <c r="C762" s="9"/>
      <c r="D762" s="9"/>
      <c r="E762" s="9"/>
      <c r="F762" s="9"/>
      <c r="G762" s="9"/>
      <c r="H762" s="9"/>
      <c r="I762" s="9"/>
      <c r="J762" s="9"/>
      <c r="K762" s="9"/>
      <c r="L762" s="9"/>
    </row>
    <row r="763" spans="2:12" ht="225" x14ac:dyDescent="0.25">
      <c r="B763" s="9"/>
      <c r="C763" s="9"/>
      <c r="D763" s="9"/>
      <c r="E763" s="9"/>
      <c r="F763" s="9"/>
      <c r="G763" s="9" t="s">
        <v>496</v>
      </c>
      <c r="H763" s="9"/>
      <c r="I763" s="9"/>
      <c r="J763" s="9"/>
      <c r="K763" s="9"/>
      <c r="L763" s="9"/>
    </row>
    <row r="764" spans="2:12" ht="75" x14ac:dyDescent="0.25">
      <c r="B764" s="9">
        <v>43</v>
      </c>
      <c r="C764" s="9" t="s">
        <v>12</v>
      </c>
      <c r="D764" s="9" t="s">
        <v>13</v>
      </c>
      <c r="E764" s="9" t="s">
        <v>498</v>
      </c>
      <c r="F764" s="9" t="s">
        <v>15</v>
      </c>
      <c r="G764" s="9" t="s">
        <v>499</v>
      </c>
      <c r="H764" s="9" t="s">
        <v>500</v>
      </c>
      <c r="I764" s="10">
        <v>42320</v>
      </c>
      <c r="J764" s="9">
        <v>4</v>
      </c>
      <c r="K764" s="9"/>
      <c r="L764" s="9" t="s">
        <v>19</v>
      </c>
    </row>
    <row r="765" spans="2:12" x14ac:dyDescent="0.25">
      <c r="B765" s="9"/>
      <c r="C765" s="9"/>
      <c r="D765" s="9"/>
      <c r="E765" s="9"/>
      <c r="F765" s="9"/>
      <c r="G765" s="9"/>
      <c r="H765" s="9"/>
      <c r="I765" s="9"/>
      <c r="J765" s="9"/>
      <c r="K765" s="9"/>
      <c r="L765" s="9"/>
    </row>
    <row r="766" spans="2:12" ht="225" x14ac:dyDescent="0.25">
      <c r="B766" s="9"/>
      <c r="C766" s="9"/>
      <c r="D766" s="9"/>
      <c r="E766" s="9"/>
      <c r="F766" s="9"/>
      <c r="G766" s="9" t="s">
        <v>496</v>
      </c>
      <c r="H766" s="9"/>
      <c r="I766" s="9"/>
      <c r="J766" s="9"/>
      <c r="K766" s="9"/>
      <c r="L766" s="9"/>
    </row>
    <row r="767" spans="2:12" ht="75" x14ac:dyDescent="0.25">
      <c r="B767" s="9">
        <v>44</v>
      </c>
      <c r="C767" s="9" t="s">
        <v>12</v>
      </c>
      <c r="D767" s="9" t="s">
        <v>13</v>
      </c>
      <c r="E767" s="9" t="s">
        <v>501</v>
      </c>
      <c r="F767" s="9" t="s">
        <v>15</v>
      </c>
      <c r="G767" s="9" t="s">
        <v>502</v>
      </c>
      <c r="H767" s="9" t="s">
        <v>503</v>
      </c>
      <c r="I767" s="10">
        <v>42197</v>
      </c>
      <c r="J767" s="9">
        <v>4</v>
      </c>
      <c r="K767" s="9"/>
      <c r="L767" s="9" t="s">
        <v>19</v>
      </c>
    </row>
    <row r="768" spans="2:12" x14ac:dyDescent="0.25">
      <c r="B768" s="9"/>
      <c r="C768" s="9"/>
      <c r="D768" s="9"/>
      <c r="E768" s="9"/>
      <c r="F768" s="9"/>
      <c r="G768" s="9"/>
      <c r="H768" s="9"/>
      <c r="I768" s="9"/>
      <c r="J768" s="9"/>
      <c r="K768" s="9"/>
      <c r="L768" s="9"/>
    </row>
    <row r="769" spans="2:12" ht="225" x14ac:dyDescent="0.25">
      <c r="B769" s="9"/>
      <c r="C769" s="9"/>
      <c r="D769" s="9"/>
      <c r="E769" s="9"/>
      <c r="F769" s="9"/>
      <c r="G769" s="9" t="s">
        <v>496</v>
      </c>
      <c r="H769" s="9"/>
      <c r="I769" s="9"/>
      <c r="J769" s="9"/>
      <c r="K769" s="9"/>
      <c r="L769" s="9"/>
    </row>
    <row r="770" spans="2:12" ht="75" x14ac:dyDescent="0.25">
      <c r="B770" s="9">
        <v>45</v>
      </c>
      <c r="C770" s="9" t="s">
        <v>12</v>
      </c>
      <c r="D770" s="9" t="s">
        <v>13</v>
      </c>
      <c r="E770" s="9" t="s">
        <v>504</v>
      </c>
      <c r="F770" s="9" t="s">
        <v>15</v>
      </c>
      <c r="G770" s="9" t="s">
        <v>505</v>
      </c>
      <c r="H770" s="9" t="s">
        <v>506</v>
      </c>
      <c r="I770" s="10">
        <v>42075</v>
      </c>
      <c r="J770" s="9">
        <v>4</v>
      </c>
      <c r="K770" s="9"/>
      <c r="L770" s="9" t="s">
        <v>19</v>
      </c>
    </row>
    <row r="771" spans="2:12" x14ac:dyDescent="0.25">
      <c r="B771" s="9"/>
      <c r="C771" s="9"/>
      <c r="D771" s="9"/>
      <c r="E771" s="9"/>
      <c r="F771" s="9"/>
      <c r="G771" s="9"/>
      <c r="H771" s="9"/>
      <c r="I771" s="9"/>
      <c r="J771" s="9"/>
      <c r="K771" s="9"/>
      <c r="L771" s="9"/>
    </row>
    <row r="772" spans="2:12" ht="225" x14ac:dyDescent="0.25">
      <c r="B772" s="9"/>
      <c r="C772" s="9"/>
      <c r="D772" s="9"/>
      <c r="E772" s="9"/>
      <c r="F772" s="9"/>
      <c r="G772" s="9" t="s">
        <v>496</v>
      </c>
      <c r="H772" s="9"/>
      <c r="I772" s="9"/>
      <c r="J772" s="9"/>
      <c r="K772" s="9"/>
      <c r="L772" s="9"/>
    </row>
    <row r="773" spans="2:12" ht="75" x14ac:dyDescent="0.25">
      <c r="B773" s="9">
        <v>46</v>
      </c>
      <c r="C773" s="9" t="s">
        <v>12</v>
      </c>
      <c r="D773" s="9" t="s">
        <v>13</v>
      </c>
      <c r="E773" s="9" t="s">
        <v>507</v>
      </c>
      <c r="F773" s="9" t="s">
        <v>15</v>
      </c>
      <c r="G773" s="9" t="s">
        <v>508</v>
      </c>
      <c r="H773" s="9" t="s">
        <v>509</v>
      </c>
      <c r="I773" s="10">
        <v>42075</v>
      </c>
      <c r="J773" s="9">
        <v>4</v>
      </c>
      <c r="K773" s="9"/>
      <c r="L773" s="9" t="s">
        <v>19</v>
      </c>
    </row>
    <row r="774" spans="2:12" x14ac:dyDescent="0.25">
      <c r="B774" s="9"/>
      <c r="C774" s="9"/>
      <c r="D774" s="9"/>
      <c r="E774" s="9"/>
      <c r="F774" s="9"/>
      <c r="G774" s="9"/>
      <c r="H774" s="9"/>
      <c r="I774" s="9"/>
      <c r="J774" s="9"/>
      <c r="K774" s="9"/>
      <c r="L774" s="9"/>
    </row>
    <row r="775" spans="2:12" ht="225" x14ac:dyDescent="0.25">
      <c r="B775" s="9"/>
      <c r="C775" s="9"/>
      <c r="D775" s="9"/>
      <c r="E775" s="9"/>
      <c r="F775" s="9"/>
      <c r="G775" s="9" t="s">
        <v>496</v>
      </c>
      <c r="H775" s="9"/>
      <c r="I775" s="9"/>
      <c r="J775" s="9"/>
      <c r="K775" s="9"/>
      <c r="L775" s="9"/>
    </row>
    <row r="776" spans="2:12" ht="90" x14ac:dyDescent="0.25">
      <c r="B776" s="9" t="s">
        <v>12</v>
      </c>
      <c r="C776" s="9" t="s">
        <v>13</v>
      </c>
      <c r="D776" s="9" t="s">
        <v>510</v>
      </c>
      <c r="E776" s="9" t="s">
        <v>15</v>
      </c>
      <c r="F776" s="9" t="s">
        <v>511</v>
      </c>
      <c r="G776" s="9" t="s">
        <v>514</v>
      </c>
      <c r="H776" s="9" t="s">
        <v>433</v>
      </c>
      <c r="I776" s="9">
        <v>4</v>
      </c>
      <c r="J776" s="9"/>
      <c r="K776" s="9" t="s">
        <v>19</v>
      </c>
      <c r="L776" s="9"/>
    </row>
    <row r="777" spans="2:12" x14ac:dyDescent="0.25">
      <c r="B777" s="9"/>
      <c r="C777" s="9"/>
      <c r="D777" s="9"/>
      <c r="E777" s="9"/>
      <c r="F777" s="9"/>
      <c r="G777" s="9"/>
      <c r="H777" s="9"/>
      <c r="I777" s="9"/>
      <c r="J777" s="9"/>
      <c r="K777" s="9"/>
      <c r="L777" s="9"/>
    </row>
    <row r="778" spans="2:12" ht="90" x14ac:dyDescent="0.25">
      <c r="B778" s="9"/>
      <c r="C778" s="9"/>
      <c r="D778" s="9"/>
      <c r="E778" s="9"/>
      <c r="F778" s="9" t="s">
        <v>512</v>
      </c>
      <c r="G778" s="9"/>
      <c r="H778" s="9"/>
      <c r="I778" s="9"/>
      <c r="J778" s="9"/>
      <c r="K778" s="9"/>
      <c r="L778" s="9"/>
    </row>
    <row r="779" spans="2:12" x14ac:dyDescent="0.25">
      <c r="B779" s="9"/>
      <c r="C779" s="9"/>
      <c r="D779" s="9"/>
      <c r="E779" s="9"/>
      <c r="F779" s="9"/>
      <c r="G779" s="9"/>
      <c r="H779" s="9"/>
      <c r="I779" s="9"/>
      <c r="J779" s="9"/>
      <c r="K779" s="9"/>
      <c r="L779" s="9"/>
    </row>
    <row r="780" spans="2:12" ht="30" x14ac:dyDescent="0.25">
      <c r="B780" s="9"/>
      <c r="C780" s="9"/>
      <c r="D780" s="9"/>
      <c r="E780" s="9"/>
      <c r="F780" s="9" t="s">
        <v>513</v>
      </c>
      <c r="G780" s="9"/>
      <c r="H780" s="9"/>
      <c r="I780" s="9"/>
      <c r="J780" s="9"/>
      <c r="K780" s="9"/>
      <c r="L780" s="9"/>
    </row>
    <row r="781" spans="2:12" ht="75" x14ac:dyDescent="0.25">
      <c r="B781" s="9">
        <v>49</v>
      </c>
      <c r="C781" s="9" t="s">
        <v>12</v>
      </c>
      <c r="D781" s="9" t="s">
        <v>27</v>
      </c>
      <c r="E781" s="9" t="s">
        <v>515</v>
      </c>
      <c r="F781" s="9" t="s">
        <v>15</v>
      </c>
      <c r="G781" s="9" t="s">
        <v>516</v>
      </c>
      <c r="H781" s="9" t="s">
        <v>506</v>
      </c>
      <c r="I781" s="9" t="s">
        <v>517</v>
      </c>
      <c r="J781" s="9">
        <v>4</v>
      </c>
      <c r="K781" s="9"/>
      <c r="L781" s="9" t="s">
        <v>19</v>
      </c>
    </row>
    <row r="782" spans="2:12" ht="105" x14ac:dyDescent="0.25">
      <c r="B782" s="9" t="s">
        <v>12</v>
      </c>
      <c r="C782" s="9" t="s">
        <v>13</v>
      </c>
      <c r="D782" s="9" t="s">
        <v>519</v>
      </c>
      <c r="E782" s="9" t="s">
        <v>15</v>
      </c>
      <c r="F782" s="9" t="s">
        <v>520</v>
      </c>
      <c r="G782" s="9" t="s">
        <v>497</v>
      </c>
      <c r="H782" s="10">
        <v>42075</v>
      </c>
      <c r="I782" s="9">
        <v>4</v>
      </c>
      <c r="J782" s="9"/>
      <c r="K782" s="9" t="s">
        <v>19</v>
      </c>
    </row>
    <row r="783" spans="2:12" x14ac:dyDescent="0.25">
      <c r="B783" s="9"/>
      <c r="C783" s="9"/>
      <c r="D783" s="9"/>
      <c r="E783" s="9"/>
      <c r="F783" s="9"/>
      <c r="G783" s="9"/>
      <c r="H783" s="9"/>
      <c r="I783" s="9"/>
      <c r="J783" s="9"/>
      <c r="K783" s="9"/>
    </row>
    <row r="784" spans="2:12" ht="105" x14ac:dyDescent="0.25">
      <c r="B784" s="9"/>
      <c r="C784" s="9"/>
      <c r="D784" s="9"/>
      <c r="E784" s="9"/>
      <c r="F784" s="9" t="s">
        <v>521</v>
      </c>
      <c r="G784" s="9"/>
      <c r="H784" s="9"/>
      <c r="I784" s="9"/>
      <c r="J784" s="9"/>
      <c r="K784" s="9"/>
    </row>
    <row r="785" spans="2:12" ht="120" x14ac:dyDescent="0.25">
      <c r="B785" s="9" t="s">
        <v>12</v>
      </c>
      <c r="C785" s="9" t="s">
        <v>13</v>
      </c>
      <c r="D785" s="9" t="s">
        <v>522</v>
      </c>
      <c r="E785" s="9" t="s">
        <v>15</v>
      </c>
      <c r="F785" s="9" t="s">
        <v>523</v>
      </c>
      <c r="G785" s="9" t="s">
        <v>500</v>
      </c>
      <c r="H785" s="10">
        <v>42320</v>
      </c>
      <c r="I785" s="9">
        <v>4</v>
      </c>
      <c r="J785" s="9"/>
      <c r="K785" s="9" t="s">
        <v>19</v>
      </c>
      <c r="L785" s="9"/>
    </row>
    <row r="786" spans="2:12" x14ac:dyDescent="0.25">
      <c r="B786" s="9"/>
      <c r="C786" s="9"/>
      <c r="D786" s="9"/>
      <c r="E786" s="9"/>
      <c r="F786" s="9"/>
      <c r="G786" s="9"/>
      <c r="H786" s="9"/>
      <c r="I786" s="9"/>
      <c r="J786" s="9"/>
      <c r="K786" s="9"/>
      <c r="L786" s="9"/>
    </row>
    <row r="787" spans="2:12" ht="105" x14ac:dyDescent="0.25">
      <c r="B787" s="9"/>
      <c r="C787" s="9"/>
      <c r="D787" s="9"/>
      <c r="E787" s="9"/>
      <c r="F787" s="9" t="s">
        <v>521</v>
      </c>
      <c r="G787" s="9"/>
      <c r="H787" s="9"/>
      <c r="I787" s="9"/>
      <c r="J787" s="9"/>
      <c r="K787" s="9"/>
      <c r="L787" s="9"/>
    </row>
    <row r="788" spans="2:12" ht="75" x14ac:dyDescent="0.25">
      <c r="B788" s="9">
        <v>51</v>
      </c>
      <c r="C788" s="9" t="s">
        <v>12</v>
      </c>
      <c r="D788" s="9" t="s">
        <v>13</v>
      </c>
      <c r="E788" s="9" t="s">
        <v>524</v>
      </c>
      <c r="F788" s="9" t="s">
        <v>15</v>
      </c>
      <c r="G788" s="9" t="s">
        <v>525</v>
      </c>
      <c r="H788" s="9" t="s">
        <v>503</v>
      </c>
      <c r="I788" s="10">
        <v>42167</v>
      </c>
      <c r="J788" s="9">
        <v>4</v>
      </c>
      <c r="K788" s="9"/>
      <c r="L788" s="9" t="s">
        <v>19</v>
      </c>
    </row>
    <row r="789" spans="2:12" x14ac:dyDescent="0.25">
      <c r="B789" s="9"/>
      <c r="C789" s="9"/>
      <c r="D789" s="9"/>
      <c r="E789" s="9"/>
      <c r="F789" s="9"/>
      <c r="G789" s="9"/>
      <c r="H789" s="9"/>
      <c r="I789" s="9"/>
      <c r="J789" s="9"/>
      <c r="K789" s="9"/>
      <c r="L789" s="9"/>
    </row>
    <row r="790" spans="2:12" ht="165" x14ac:dyDescent="0.25">
      <c r="B790" s="9"/>
      <c r="C790" s="9"/>
      <c r="D790" s="9"/>
      <c r="E790" s="9"/>
      <c r="F790" s="9"/>
      <c r="G790" s="9" t="s">
        <v>521</v>
      </c>
      <c r="H790" s="9"/>
      <c r="I790" s="9"/>
      <c r="J790" s="9"/>
      <c r="K790" s="9"/>
      <c r="L790" s="9"/>
    </row>
    <row r="791" spans="2:12" ht="75" x14ac:dyDescent="0.25">
      <c r="B791" s="9">
        <v>52</v>
      </c>
      <c r="C791" s="9" t="s">
        <v>12</v>
      </c>
      <c r="D791" s="9" t="s">
        <v>13</v>
      </c>
      <c r="E791" s="9" t="s">
        <v>526</v>
      </c>
      <c r="F791" s="9" t="s">
        <v>15</v>
      </c>
      <c r="G791" s="9" t="s">
        <v>527</v>
      </c>
      <c r="H791" s="9" t="s">
        <v>506</v>
      </c>
      <c r="I791" s="10">
        <v>42016</v>
      </c>
      <c r="J791" s="9">
        <v>4</v>
      </c>
      <c r="K791" s="9"/>
      <c r="L791" s="9" t="s">
        <v>19</v>
      </c>
    </row>
    <row r="792" spans="2:12" x14ac:dyDescent="0.25">
      <c r="B792" s="9"/>
      <c r="C792" s="9"/>
      <c r="D792" s="9"/>
      <c r="E792" s="9"/>
      <c r="F792" s="9"/>
      <c r="G792" s="9"/>
      <c r="H792" s="9"/>
      <c r="I792" s="9"/>
      <c r="J792" s="9"/>
      <c r="K792" s="9"/>
      <c r="L792" s="9"/>
    </row>
    <row r="793" spans="2:12" ht="165" x14ac:dyDescent="0.25">
      <c r="B793" s="9"/>
      <c r="C793" s="9"/>
      <c r="D793" s="9"/>
      <c r="E793" s="9"/>
      <c r="F793" s="9"/>
      <c r="G793" s="9" t="s">
        <v>521</v>
      </c>
      <c r="H793" s="9"/>
      <c r="I793" s="9"/>
      <c r="J793" s="9"/>
      <c r="K793" s="9"/>
      <c r="L793" s="9"/>
    </row>
    <row r="794" spans="2:12" ht="75" x14ac:dyDescent="0.25">
      <c r="B794" s="9">
        <v>53</v>
      </c>
      <c r="C794" s="9" t="s">
        <v>12</v>
      </c>
      <c r="D794" s="9" t="s">
        <v>27</v>
      </c>
      <c r="E794" s="9" t="s">
        <v>528</v>
      </c>
      <c r="F794" s="9" t="s">
        <v>15</v>
      </c>
      <c r="G794" s="9" t="s">
        <v>529</v>
      </c>
      <c r="H794" s="9" t="s">
        <v>530</v>
      </c>
      <c r="I794" s="9" t="s">
        <v>531</v>
      </c>
      <c r="J794" s="9">
        <v>4</v>
      </c>
      <c r="K794" s="9"/>
      <c r="L794" s="9" t="s">
        <v>19</v>
      </c>
    </row>
    <row r="795" spans="2:12" x14ac:dyDescent="0.25">
      <c r="B795" s="9"/>
      <c r="C795" s="9"/>
      <c r="D795" s="9"/>
      <c r="E795" s="9"/>
      <c r="F795" s="9"/>
      <c r="G795" s="9"/>
      <c r="H795" s="9"/>
      <c r="I795" s="9"/>
      <c r="J795" s="9"/>
      <c r="K795" s="9"/>
      <c r="L795" s="9"/>
    </row>
    <row r="796" spans="2:12" ht="165" x14ac:dyDescent="0.25">
      <c r="B796" s="9"/>
      <c r="C796" s="9"/>
      <c r="D796" s="9"/>
      <c r="E796" s="9"/>
      <c r="F796" s="9"/>
      <c r="G796" s="9" t="s">
        <v>521</v>
      </c>
      <c r="H796" s="9"/>
      <c r="I796" s="9"/>
      <c r="J796" s="9"/>
      <c r="K796" s="9"/>
      <c r="L796" s="9"/>
    </row>
    <row r="797" spans="2:12" ht="75" x14ac:dyDescent="0.25">
      <c r="B797" s="9">
        <v>54</v>
      </c>
      <c r="C797" s="9" t="s">
        <v>12</v>
      </c>
      <c r="D797" s="9" t="s">
        <v>13</v>
      </c>
      <c r="E797" s="9" t="s">
        <v>532</v>
      </c>
      <c r="F797" s="9" t="s">
        <v>15</v>
      </c>
      <c r="G797" s="9" t="s">
        <v>533</v>
      </c>
      <c r="H797" s="9" t="s">
        <v>530</v>
      </c>
      <c r="I797" s="10">
        <v>42013</v>
      </c>
      <c r="J797" s="9">
        <v>4</v>
      </c>
      <c r="K797" s="9"/>
      <c r="L797" s="9" t="s">
        <v>19</v>
      </c>
    </row>
    <row r="798" spans="2:12" x14ac:dyDescent="0.25">
      <c r="B798" s="9"/>
      <c r="C798" s="9"/>
      <c r="D798" s="9"/>
      <c r="E798" s="9"/>
      <c r="F798" s="9"/>
      <c r="G798" s="9"/>
      <c r="H798" s="9"/>
      <c r="I798" s="9"/>
      <c r="J798" s="9"/>
      <c r="K798" s="9"/>
      <c r="L798" s="9"/>
    </row>
    <row r="799" spans="2:12" ht="165" x14ac:dyDescent="0.25">
      <c r="B799" s="9"/>
      <c r="C799" s="9"/>
      <c r="D799" s="9"/>
      <c r="E799" s="9"/>
      <c r="F799" s="9"/>
      <c r="G799" s="9" t="s">
        <v>521</v>
      </c>
      <c r="H799" s="9"/>
      <c r="I799" s="9"/>
      <c r="J799" s="9"/>
      <c r="K799" s="9"/>
      <c r="L799" s="9"/>
    </row>
    <row r="800" spans="2:12" ht="75" x14ac:dyDescent="0.25">
      <c r="B800" s="9">
        <v>55</v>
      </c>
      <c r="C800" s="9" t="s">
        <v>12</v>
      </c>
      <c r="D800" s="9" t="s">
        <v>27</v>
      </c>
      <c r="E800" s="9" t="s">
        <v>534</v>
      </c>
      <c r="F800" s="9" t="s">
        <v>15</v>
      </c>
      <c r="G800" s="9" t="s">
        <v>535</v>
      </c>
      <c r="H800" s="9" t="s">
        <v>518</v>
      </c>
      <c r="I800" s="9">
        <f>-4 / 15</f>
        <v>-0.26666666666666666</v>
      </c>
      <c r="J800" s="9">
        <v>4</v>
      </c>
      <c r="K800" s="9"/>
      <c r="L800" s="9" t="s">
        <v>19</v>
      </c>
    </row>
    <row r="801" spans="2:12" x14ac:dyDescent="0.25">
      <c r="B801" s="9"/>
      <c r="C801" s="9"/>
      <c r="D801" s="9"/>
      <c r="E801" s="9"/>
      <c r="F801" s="9"/>
      <c r="G801" s="9"/>
      <c r="H801" s="9"/>
      <c r="I801" s="9"/>
      <c r="J801" s="9"/>
      <c r="K801" s="9"/>
      <c r="L801" s="9"/>
    </row>
    <row r="802" spans="2:12" ht="180" x14ac:dyDescent="0.25">
      <c r="B802" s="9"/>
      <c r="C802" s="9"/>
      <c r="D802" s="9"/>
      <c r="E802" s="9"/>
      <c r="F802" s="9"/>
      <c r="G802" s="9" t="s">
        <v>536</v>
      </c>
      <c r="H802" s="9"/>
      <c r="I802" s="9"/>
      <c r="J802" s="9"/>
      <c r="K802" s="9"/>
      <c r="L802" s="9"/>
    </row>
    <row r="803" spans="2:12" ht="105" x14ac:dyDescent="0.25">
      <c r="B803" s="9" t="s">
        <v>12</v>
      </c>
      <c r="C803" s="9" t="s">
        <v>27</v>
      </c>
      <c r="D803" s="9" t="s">
        <v>537</v>
      </c>
      <c r="E803" s="9" t="s">
        <v>15</v>
      </c>
      <c r="F803" s="9" t="s">
        <v>538</v>
      </c>
      <c r="G803" s="9" t="s">
        <v>539</v>
      </c>
      <c r="H803" s="9">
        <f>-1 / 18</f>
        <v>-5.5555555555555552E-2</v>
      </c>
      <c r="I803" s="9">
        <v>4</v>
      </c>
      <c r="J803" s="9"/>
      <c r="K803" s="9" t="s">
        <v>19</v>
      </c>
      <c r="L803" s="9"/>
    </row>
    <row r="804" spans="2:12" x14ac:dyDescent="0.25">
      <c r="B804" s="9"/>
      <c r="C804" s="9"/>
      <c r="D804" s="9"/>
      <c r="E804" s="9"/>
      <c r="F804" s="9"/>
      <c r="G804" s="9"/>
      <c r="H804" s="9"/>
      <c r="I804" s="9"/>
      <c r="J804" s="9"/>
      <c r="K804" s="9"/>
      <c r="L804" s="9"/>
    </row>
    <row r="805" spans="2:12" ht="75" x14ac:dyDescent="0.25">
      <c r="B805" s="9"/>
      <c r="C805" s="9"/>
      <c r="D805" s="9"/>
      <c r="E805" s="9"/>
      <c r="F805" s="9" t="s">
        <v>555</v>
      </c>
      <c r="G805" s="9"/>
      <c r="H805" s="9"/>
      <c r="I805" s="9"/>
      <c r="J805" s="9"/>
      <c r="K805" s="9"/>
      <c r="L805" s="9"/>
    </row>
    <row r="806" spans="2:12" x14ac:dyDescent="0.25">
      <c r="B806" s="9"/>
      <c r="C806" s="9"/>
      <c r="D806" s="9"/>
      <c r="E806" s="9"/>
      <c r="F806" s="9"/>
      <c r="G806" s="9"/>
      <c r="H806" s="9"/>
      <c r="I806" s="9"/>
      <c r="J806" s="9"/>
      <c r="K806" s="9"/>
      <c r="L806" s="9"/>
    </row>
    <row r="807" spans="2:12" ht="240" x14ac:dyDescent="0.25">
      <c r="B807" s="9"/>
      <c r="C807" s="9"/>
      <c r="D807" s="9"/>
      <c r="E807" s="9"/>
      <c r="F807" s="9" t="s">
        <v>556</v>
      </c>
      <c r="G807" s="9"/>
      <c r="H807" s="9"/>
      <c r="I807" s="9"/>
      <c r="J807" s="9"/>
      <c r="K807" s="9"/>
      <c r="L807" s="9"/>
    </row>
    <row r="808" spans="2:12" ht="75" x14ac:dyDescent="0.25">
      <c r="B808" s="9">
        <v>76</v>
      </c>
      <c r="C808" s="9" t="s">
        <v>12</v>
      </c>
      <c r="D808" s="9" t="s">
        <v>13</v>
      </c>
      <c r="E808" s="9" t="s">
        <v>540</v>
      </c>
      <c r="F808" s="9" t="s">
        <v>15</v>
      </c>
      <c r="G808" s="9" t="s">
        <v>541</v>
      </c>
      <c r="H808" s="9" t="s">
        <v>542</v>
      </c>
      <c r="I808" s="10">
        <v>42057</v>
      </c>
      <c r="J808" s="9">
        <v>4</v>
      </c>
      <c r="K808" s="9"/>
      <c r="L808" s="9" t="s">
        <v>19</v>
      </c>
    </row>
    <row r="809" spans="2:12" x14ac:dyDescent="0.25">
      <c r="B809" s="9"/>
      <c r="C809" s="9"/>
      <c r="D809" s="9"/>
      <c r="E809" s="9"/>
      <c r="F809" s="9"/>
      <c r="G809" s="9"/>
      <c r="H809" s="9"/>
      <c r="I809" s="9"/>
      <c r="J809" s="9"/>
      <c r="K809" s="9"/>
      <c r="L809" s="9"/>
    </row>
    <row r="810" spans="2:12" ht="255" x14ac:dyDescent="0.25">
      <c r="B810" s="9"/>
      <c r="C810" s="9"/>
      <c r="D810" s="9"/>
      <c r="E810" s="9"/>
      <c r="F810" s="9"/>
      <c r="G810" s="9" t="s">
        <v>557</v>
      </c>
      <c r="H810" s="9"/>
      <c r="I810" s="9"/>
      <c r="J810" s="9"/>
      <c r="K810" s="9"/>
      <c r="L810" s="9"/>
    </row>
    <row r="811" spans="2:12" ht="75" x14ac:dyDescent="0.25">
      <c r="B811" s="9">
        <v>77</v>
      </c>
      <c r="C811" s="9" t="s">
        <v>12</v>
      </c>
      <c r="D811" s="9" t="s">
        <v>13</v>
      </c>
      <c r="E811" s="9" t="s">
        <v>543</v>
      </c>
      <c r="F811" s="9" t="s">
        <v>15</v>
      </c>
      <c r="G811" s="9" t="s">
        <v>544</v>
      </c>
      <c r="H811" s="9" t="s">
        <v>545</v>
      </c>
      <c r="I811" s="10">
        <v>42112</v>
      </c>
      <c r="J811" s="9">
        <v>4</v>
      </c>
      <c r="K811" s="9"/>
      <c r="L811" s="9" t="s">
        <v>19</v>
      </c>
    </row>
    <row r="812" spans="2:12" x14ac:dyDescent="0.25">
      <c r="B812" s="9"/>
      <c r="C812" s="9"/>
      <c r="D812" s="9"/>
      <c r="E812" s="9"/>
      <c r="F812" s="9"/>
      <c r="G812" s="9"/>
      <c r="H812" s="9"/>
      <c r="I812" s="9"/>
      <c r="J812" s="9"/>
      <c r="K812" s="9"/>
      <c r="L812" s="9"/>
    </row>
    <row r="813" spans="2:12" ht="165" x14ac:dyDescent="0.25">
      <c r="B813" s="9"/>
      <c r="C813" s="9"/>
      <c r="D813" s="9"/>
      <c r="E813" s="9"/>
      <c r="F813" s="9"/>
      <c r="G813" s="9" t="s">
        <v>558</v>
      </c>
      <c r="H813" s="9"/>
      <c r="I813" s="9"/>
      <c r="J813" s="9"/>
      <c r="K813" s="9"/>
      <c r="L813" s="9"/>
    </row>
    <row r="814" spans="2:12" ht="75" x14ac:dyDescent="0.25">
      <c r="B814" s="9">
        <v>78</v>
      </c>
      <c r="C814" s="9" t="s">
        <v>12</v>
      </c>
      <c r="D814" s="9" t="s">
        <v>13</v>
      </c>
      <c r="E814" s="9" t="s">
        <v>546</v>
      </c>
      <c r="F814" s="9" t="s">
        <v>15</v>
      </c>
      <c r="G814" s="9" t="s">
        <v>547</v>
      </c>
      <c r="H814" s="9" t="s">
        <v>548</v>
      </c>
      <c r="I814" s="10">
        <v>42053</v>
      </c>
      <c r="J814" s="9">
        <v>4</v>
      </c>
      <c r="K814" s="9"/>
      <c r="L814" s="9" t="s">
        <v>19</v>
      </c>
    </row>
    <row r="815" spans="2:12" x14ac:dyDescent="0.25">
      <c r="B815" s="9"/>
      <c r="C815" s="9"/>
      <c r="D815" s="9"/>
      <c r="E815" s="9"/>
      <c r="F815" s="9"/>
      <c r="G815" s="9"/>
      <c r="H815" s="9"/>
      <c r="I815" s="9"/>
      <c r="J815" s="9"/>
      <c r="K815" s="9"/>
      <c r="L815" s="9"/>
    </row>
    <row r="816" spans="2:12" ht="315" x14ac:dyDescent="0.25">
      <c r="B816" s="9"/>
      <c r="C816" s="9"/>
      <c r="D816" s="9"/>
      <c r="E816" s="9"/>
      <c r="F816" s="9"/>
      <c r="G816" s="9" t="s">
        <v>559</v>
      </c>
      <c r="H816" s="9"/>
      <c r="I816" s="9"/>
      <c r="J816" s="9"/>
      <c r="K816" s="9"/>
      <c r="L816" s="9"/>
    </row>
    <row r="817" spans="2:12" x14ac:dyDescent="0.25">
      <c r="B817" s="9"/>
      <c r="C817" s="9"/>
      <c r="D817" s="9"/>
      <c r="E817" s="9"/>
      <c r="F817" s="9"/>
      <c r="G817" s="9"/>
      <c r="H817" s="9"/>
      <c r="I817" s="9"/>
      <c r="J817" s="9"/>
      <c r="K817" s="9"/>
      <c r="L817" s="9"/>
    </row>
    <row r="818" spans="2:12" ht="330" x14ac:dyDescent="0.25">
      <c r="B818" s="9"/>
      <c r="C818" s="9"/>
      <c r="D818" s="9"/>
      <c r="E818" s="9"/>
      <c r="F818" s="9"/>
      <c r="G818" s="9" t="s">
        <v>560</v>
      </c>
      <c r="H818" s="9"/>
      <c r="I818" s="9"/>
      <c r="J818" s="9"/>
      <c r="K818" s="9"/>
      <c r="L818" s="9"/>
    </row>
    <row r="819" spans="2:12" ht="75" x14ac:dyDescent="0.25">
      <c r="B819" s="9">
        <v>79</v>
      </c>
      <c r="C819" s="9" t="s">
        <v>12</v>
      </c>
      <c r="D819" s="9" t="s">
        <v>13</v>
      </c>
      <c r="E819" s="9" t="s">
        <v>549</v>
      </c>
      <c r="F819" s="9" t="s">
        <v>15</v>
      </c>
      <c r="G819" s="9" t="s">
        <v>550</v>
      </c>
      <c r="H819" s="9" t="s">
        <v>539</v>
      </c>
      <c r="I819" s="10">
        <v>42022</v>
      </c>
      <c r="J819" s="9">
        <v>4</v>
      </c>
      <c r="K819" s="9"/>
      <c r="L819" s="9" t="s">
        <v>19</v>
      </c>
    </row>
    <row r="820" spans="2:12" x14ac:dyDescent="0.25">
      <c r="B820" s="9"/>
      <c r="C820" s="9"/>
      <c r="D820" s="9"/>
      <c r="E820" s="9"/>
      <c r="F820" s="9"/>
      <c r="G820" s="9"/>
      <c r="H820" s="9"/>
      <c r="I820" s="9"/>
      <c r="J820" s="9"/>
      <c r="K820" s="9"/>
      <c r="L820" s="9"/>
    </row>
    <row r="821" spans="2:12" ht="210" x14ac:dyDescent="0.25">
      <c r="B821" s="9"/>
      <c r="C821" s="9"/>
      <c r="D821" s="9"/>
      <c r="E821" s="9"/>
      <c r="F821" s="9"/>
      <c r="G821" s="9" t="s">
        <v>561</v>
      </c>
      <c r="H821" s="9"/>
      <c r="I821" s="9"/>
      <c r="J821" s="9"/>
      <c r="K821" s="9"/>
      <c r="L821" s="9"/>
    </row>
    <row r="822" spans="2:12" x14ac:dyDescent="0.25">
      <c r="B822" s="9"/>
      <c r="C822" s="9"/>
      <c r="D822" s="9"/>
      <c r="E822" s="9"/>
      <c r="F822" s="9"/>
      <c r="G822" s="9"/>
      <c r="H822" s="9"/>
      <c r="I822" s="9"/>
      <c r="J822" s="9"/>
      <c r="K822" s="9"/>
      <c r="L822" s="9"/>
    </row>
    <row r="823" spans="2:12" ht="135" x14ac:dyDescent="0.25">
      <c r="B823" s="9"/>
      <c r="C823" s="9"/>
      <c r="D823" s="9"/>
      <c r="E823" s="9"/>
      <c r="F823" s="9"/>
      <c r="G823" s="9" t="s">
        <v>562</v>
      </c>
      <c r="H823" s="9"/>
      <c r="I823" s="9"/>
      <c r="J823" s="9"/>
      <c r="K823" s="9"/>
      <c r="L823" s="9"/>
    </row>
    <row r="824" spans="2:12" ht="75" x14ac:dyDescent="0.25">
      <c r="B824" s="9">
        <v>80</v>
      </c>
      <c r="C824" s="9" t="s">
        <v>12</v>
      </c>
      <c r="D824" s="9" t="s">
        <v>13</v>
      </c>
      <c r="E824" s="9" t="s">
        <v>551</v>
      </c>
      <c r="F824" s="9" t="s">
        <v>15</v>
      </c>
      <c r="G824" s="9" t="s">
        <v>552</v>
      </c>
      <c r="H824" s="9" t="s">
        <v>553</v>
      </c>
      <c r="I824" s="9" t="s">
        <v>554</v>
      </c>
      <c r="J824" s="9">
        <v>4</v>
      </c>
      <c r="K824" s="9"/>
      <c r="L824" s="9" t="s">
        <v>19</v>
      </c>
    </row>
    <row r="825" spans="2:12" x14ac:dyDescent="0.25">
      <c r="B825" s="9"/>
      <c r="C825" s="9"/>
      <c r="D825" s="9"/>
      <c r="E825" s="9"/>
      <c r="F825" s="9"/>
      <c r="G825" s="9"/>
      <c r="H825" s="9"/>
      <c r="I825" s="9"/>
      <c r="J825" s="9"/>
      <c r="K825" s="9"/>
      <c r="L825" s="9"/>
    </row>
    <row r="826" spans="2:12" ht="315" x14ac:dyDescent="0.25">
      <c r="B826" s="9"/>
      <c r="C826" s="9"/>
      <c r="D826" s="9"/>
      <c r="E826" s="9"/>
      <c r="F826" s="9"/>
      <c r="G826" s="9" t="s">
        <v>563</v>
      </c>
      <c r="H826" s="9"/>
      <c r="I826" s="9"/>
      <c r="J826" s="9"/>
      <c r="K826" s="9"/>
      <c r="L826" s="9"/>
    </row>
    <row r="827" spans="2:12" ht="90" x14ac:dyDescent="0.25">
      <c r="B827" s="9" t="s">
        <v>12</v>
      </c>
      <c r="C827" s="9" t="s">
        <v>13</v>
      </c>
      <c r="D827" s="9" t="s">
        <v>564</v>
      </c>
      <c r="E827" s="9" t="s">
        <v>15</v>
      </c>
      <c r="F827" s="9" t="s">
        <v>565</v>
      </c>
      <c r="G827" s="9" t="s">
        <v>567</v>
      </c>
      <c r="H827" s="10">
        <v>42022</v>
      </c>
      <c r="I827" s="9">
        <v>4</v>
      </c>
      <c r="J827" s="9"/>
      <c r="K827" s="9" t="s">
        <v>19</v>
      </c>
      <c r="L827" s="9"/>
    </row>
    <row r="828" spans="2:12" x14ac:dyDescent="0.25">
      <c r="B828" s="9"/>
      <c r="C828" s="9"/>
      <c r="D828" s="9"/>
      <c r="E828" s="9"/>
      <c r="F828" s="9"/>
      <c r="G828" s="9"/>
      <c r="H828" s="9"/>
      <c r="I828" s="9"/>
      <c r="J828" s="9"/>
      <c r="K828" s="9"/>
      <c r="L828" s="9"/>
    </row>
    <row r="829" spans="2:12" ht="90" x14ac:dyDescent="0.25">
      <c r="B829" s="9"/>
      <c r="C829" s="9"/>
      <c r="D829" s="9"/>
      <c r="E829" s="9"/>
      <c r="F829" s="9" t="s">
        <v>566</v>
      </c>
      <c r="G829" s="9"/>
      <c r="H829" s="9"/>
      <c r="I829" s="9"/>
      <c r="J829" s="9"/>
      <c r="K829" s="9"/>
      <c r="L829" s="9"/>
    </row>
    <row r="830" spans="2:12" ht="75" x14ac:dyDescent="0.25">
      <c r="B830" s="9">
        <v>74</v>
      </c>
      <c r="C830" s="9" t="s">
        <v>12</v>
      </c>
      <c r="D830" s="9" t="s">
        <v>13</v>
      </c>
      <c r="E830" s="9" t="s">
        <v>568</v>
      </c>
      <c r="F830" s="9" t="s">
        <v>15</v>
      </c>
      <c r="G830" s="9" t="s">
        <v>569</v>
      </c>
      <c r="H830" s="9" t="s">
        <v>571</v>
      </c>
      <c r="I830" s="9" t="s">
        <v>572</v>
      </c>
      <c r="J830" s="9">
        <v>4</v>
      </c>
      <c r="K830" s="9"/>
      <c r="L830" s="9" t="s">
        <v>19</v>
      </c>
    </row>
    <row r="831" spans="2:12" x14ac:dyDescent="0.25">
      <c r="B831" s="9"/>
      <c r="C831" s="9"/>
      <c r="D831" s="9"/>
      <c r="E831" s="9"/>
      <c r="F831" s="9"/>
      <c r="G831" s="9"/>
      <c r="H831" s="9"/>
      <c r="I831" s="9"/>
      <c r="J831" s="9"/>
      <c r="K831" s="9"/>
      <c r="L831" s="9"/>
    </row>
    <row r="832" spans="2:12" ht="165" x14ac:dyDescent="0.25">
      <c r="B832" s="9"/>
      <c r="C832" s="9"/>
      <c r="D832" s="9"/>
      <c r="E832" s="9"/>
      <c r="F832" s="9"/>
      <c r="G832" s="9" t="s">
        <v>570</v>
      </c>
      <c r="H832" s="9"/>
      <c r="I832" s="9"/>
      <c r="J832" s="9"/>
      <c r="K832" s="9"/>
      <c r="L832" s="9"/>
    </row>
    <row r="833" spans="2:12" ht="75" x14ac:dyDescent="0.25">
      <c r="B833" s="9">
        <v>75</v>
      </c>
      <c r="C833" s="9" t="s">
        <v>12</v>
      </c>
      <c r="D833" s="9" t="s">
        <v>13</v>
      </c>
      <c r="E833" s="9" t="s">
        <v>573</v>
      </c>
      <c r="F833" s="9" t="s">
        <v>15</v>
      </c>
      <c r="G833" s="9" t="s">
        <v>574</v>
      </c>
      <c r="H833" s="9" t="s">
        <v>567</v>
      </c>
      <c r="I833" s="10">
        <v>42330</v>
      </c>
      <c r="J833" s="9">
        <v>4</v>
      </c>
      <c r="K833" s="9"/>
      <c r="L833" s="9" t="s">
        <v>19</v>
      </c>
    </row>
    <row r="834" spans="2:12" x14ac:dyDescent="0.25">
      <c r="B834" s="9"/>
      <c r="C834" s="9"/>
      <c r="D834" s="9"/>
      <c r="E834" s="9"/>
      <c r="F834" s="9"/>
      <c r="G834" s="9"/>
      <c r="H834" s="9"/>
      <c r="I834" s="9"/>
      <c r="J834" s="9"/>
      <c r="K834" s="9"/>
      <c r="L834" s="9"/>
    </row>
    <row r="835" spans="2:12" ht="150" x14ac:dyDescent="0.25">
      <c r="B835" s="9"/>
      <c r="C835" s="9"/>
      <c r="D835" s="9"/>
      <c r="E835" s="9"/>
      <c r="F835" s="9"/>
      <c r="G835" s="9" t="s">
        <v>575</v>
      </c>
      <c r="H835" s="9"/>
      <c r="I835" s="9"/>
      <c r="J835" s="9"/>
      <c r="K835" s="9"/>
      <c r="L835" s="9"/>
    </row>
    <row r="836" spans="2:12" ht="75" x14ac:dyDescent="0.25">
      <c r="B836" s="9">
        <v>76</v>
      </c>
      <c r="C836" s="9" t="s">
        <v>12</v>
      </c>
      <c r="D836" s="9" t="s">
        <v>13</v>
      </c>
      <c r="E836" s="9" t="s">
        <v>576</v>
      </c>
      <c r="F836" s="9" t="s">
        <v>15</v>
      </c>
      <c r="G836" s="9" t="s">
        <v>577</v>
      </c>
      <c r="H836" s="9" t="s">
        <v>580</v>
      </c>
      <c r="I836" s="9" t="s">
        <v>581</v>
      </c>
      <c r="J836" s="9">
        <v>4</v>
      </c>
      <c r="K836" s="9"/>
      <c r="L836" s="9" t="s">
        <v>19</v>
      </c>
    </row>
    <row r="837" spans="2:12" x14ac:dyDescent="0.25">
      <c r="B837" s="9"/>
      <c r="C837" s="9"/>
      <c r="D837" s="9"/>
      <c r="E837" s="9"/>
      <c r="F837" s="9"/>
      <c r="G837" s="9"/>
      <c r="H837" s="9"/>
      <c r="I837" s="9"/>
      <c r="J837" s="9"/>
      <c r="K837" s="9"/>
      <c r="L837" s="9"/>
    </row>
    <row r="838" spans="2:12" ht="165" x14ac:dyDescent="0.25">
      <c r="B838" s="9"/>
      <c r="C838" s="9"/>
      <c r="D838" s="9"/>
      <c r="E838" s="9"/>
      <c r="F838" s="9"/>
      <c r="G838" s="9" t="s">
        <v>578</v>
      </c>
      <c r="H838" s="9"/>
      <c r="I838" s="9"/>
      <c r="J838" s="9"/>
      <c r="K838" s="9"/>
      <c r="L838" s="9"/>
    </row>
    <row r="839" spans="2:12" x14ac:dyDescent="0.25">
      <c r="B839" s="9"/>
      <c r="C839" s="9"/>
      <c r="D839" s="9"/>
      <c r="E839" s="9"/>
      <c r="F839" s="9"/>
      <c r="G839" s="9"/>
      <c r="H839" s="9"/>
      <c r="I839" s="9"/>
      <c r="J839" s="9"/>
      <c r="K839" s="9"/>
      <c r="L839" s="9"/>
    </row>
    <row r="840" spans="2:12" ht="300" x14ac:dyDescent="0.25">
      <c r="B840" s="9"/>
      <c r="C840" s="9"/>
      <c r="D840" s="9"/>
      <c r="E840" s="9"/>
      <c r="F840" s="9"/>
      <c r="G840" s="9" t="s">
        <v>579</v>
      </c>
      <c r="H840" s="9"/>
      <c r="I840" s="9"/>
      <c r="J840" s="9"/>
      <c r="K840" s="9"/>
      <c r="L840" s="9"/>
    </row>
    <row r="841" spans="2:12" ht="75" x14ac:dyDescent="0.25">
      <c r="B841" s="9">
        <v>77</v>
      </c>
      <c r="C841" s="9" t="s">
        <v>12</v>
      </c>
      <c r="D841" s="9" t="s">
        <v>13</v>
      </c>
      <c r="E841" s="9" t="s">
        <v>582</v>
      </c>
      <c r="F841" s="9" t="s">
        <v>15</v>
      </c>
      <c r="G841" s="9" t="s">
        <v>583</v>
      </c>
      <c r="H841" s="9" t="s">
        <v>580</v>
      </c>
      <c r="I841" s="10">
        <v>42261</v>
      </c>
      <c r="J841" s="9">
        <v>4</v>
      </c>
      <c r="K841" s="9"/>
      <c r="L841" s="9" t="s">
        <v>19</v>
      </c>
    </row>
    <row r="842" spans="2:12" x14ac:dyDescent="0.25">
      <c r="B842" s="9"/>
      <c r="C842" s="9"/>
      <c r="D842" s="9"/>
      <c r="E842" s="9"/>
      <c r="F842" s="9"/>
      <c r="G842" s="9"/>
      <c r="H842" s="9"/>
      <c r="I842" s="9"/>
      <c r="J842" s="9"/>
      <c r="K842" s="9"/>
      <c r="L842" s="9"/>
    </row>
    <row r="843" spans="2:12" ht="240" x14ac:dyDescent="0.25">
      <c r="B843" s="9"/>
      <c r="C843" s="9"/>
      <c r="D843" s="9"/>
      <c r="E843" s="9"/>
      <c r="F843" s="9"/>
      <c r="G843" s="9" t="s">
        <v>584</v>
      </c>
      <c r="H843" s="9"/>
      <c r="I843" s="9"/>
      <c r="J843" s="9"/>
      <c r="K843" s="9"/>
      <c r="L843" s="9"/>
    </row>
    <row r="844" spans="2:12" x14ac:dyDescent="0.25">
      <c r="B844" s="9"/>
      <c r="C844" s="9"/>
      <c r="D844" s="9"/>
      <c r="E844" s="9"/>
      <c r="F844" s="9"/>
      <c r="G844" s="9"/>
      <c r="H844" s="9"/>
      <c r="I844" s="9"/>
      <c r="J844" s="9"/>
      <c r="K844" s="9"/>
      <c r="L844" s="9"/>
    </row>
    <row r="845" spans="2:12" ht="345" x14ac:dyDescent="0.25">
      <c r="B845" s="9"/>
      <c r="C845" s="9"/>
      <c r="D845" s="9"/>
      <c r="E845" s="9"/>
      <c r="F845" s="9"/>
      <c r="G845" s="9" t="s">
        <v>585</v>
      </c>
      <c r="H845" s="9"/>
      <c r="I845" s="9"/>
      <c r="J845" s="9"/>
      <c r="K845" s="9"/>
      <c r="L845" s="9"/>
    </row>
    <row r="846" spans="2:12" ht="75" x14ac:dyDescent="0.25">
      <c r="B846" s="9">
        <v>78</v>
      </c>
      <c r="C846" s="9" t="s">
        <v>12</v>
      </c>
      <c r="D846" s="9" t="s">
        <v>13</v>
      </c>
      <c r="E846" s="9" t="s">
        <v>586</v>
      </c>
      <c r="F846" s="9" t="s">
        <v>15</v>
      </c>
      <c r="G846" s="9" t="s">
        <v>587</v>
      </c>
      <c r="H846" s="9" t="s">
        <v>548</v>
      </c>
      <c r="I846" s="10">
        <v>42018</v>
      </c>
      <c r="J846" s="9">
        <v>4</v>
      </c>
      <c r="K846" s="9"/>
      <c r="L846" s="9" t="s">
        <v>19</v>
      </c>
    </row>
    <row r="847" spans="2:12" x14ac:dyDescent="0.25">
      <c r="B847" s="9"/>
      <c r="C847" s="9"/>
      <c r="D847" s="9"/>
      <c r="E847" s="9"/>
      <c r="F847" s="9"/>
      <c r="G847" s="9"/>
      <c r="H847" s="9"/>
      <c r="I847" s="9"/>
      <c r="J847" s="9"/>
      <c r="K847" s="9"/>
      <c r="L847" s="9"/>
    </row>
    <row r="848" spans="2:12" ht="240" x14ac:dyDescent="0.25">
      <c r="B848" s="9"/>
      <c r="C848" s="9"/>
      <c r="D848" s="9"/>
      <c r="E848" s="9"/>
      <c r="F848" s="9"/>
      <c r="G848" s="9" t="s">
        <v>588</v>
      </c>
      <c r="H848" s="9"/>
      <c r="I848" s="9"/>
      <c r="J848" s="9"/>
      <c r="K848" s="9"/>
      <c r="L848" s="9"/>
    </row>
    <row r="849" spans="2:12" x14ac:dyDescent="0.25">
      <c r="B849" s="9"/>
      <c r="C849" s="9"/>
      <c r="D849" s="9"/>
      <c r="E849" s="9"/>
      <c r="F849" s="9"/>
      <c r="G849" s="9"/>
      <c r="H849" s="9"/>
      <c r="I849" s="9"/>
      <c r="J849" s="9"/>
      <c r="K849" s="9"/>
      <c r="L849" s="9"/>
    </row>
    <row r="850" spans="2:12" ht="409.5" x14ac:dyDescent="0.25">
      <c r="B850" s="9"/>
      <c r="C850" s="9"/>
      <c r="D850" s="9"/>
      <c r="E850" s="9"/>
      <c r="F850" s="9"/>
      <c r="G850" s="9" t="s">
        <v>589</v>
      </c>
      <c r="H850" s="9"/>
      <c r="I850" s="9"/>
      <c r="J850" s="9"/>
      <c r="K850" s="9"/>
      <c r="L850" s="9"/>
    </row>
    <row r="851" spans="2:12" ht="75" x14ac:dyDescent="0.25">
      <c r="B851" s="9">
        <v>79</v>
      </c>
      <c r="C851" s="9" t="s">
        <v>12</v>
      </c>
      <c r="D851" s="9" t="s">
        <v>13</v>
      </c>
      <c r="E851" s="9" t="s">
        <v>590</v>
      </c>
      <c r="F851" s="9" t="s">
        <v>15</v>
      </c>
      <c r="G851" s="9" t="s">
        <v>591</v>
      </c>
      <c r="H851" s="9" t="s">
        <v>545</v>
      </c>
      <c r="I851" s="10">
        <v>42077</v>
      </c>
      <c r="J851" s="9">
        <v>4</v>
      </c>
      <c r="K851" s="9"/>
      <c r="L851" s="9" t="s">
        <v>19</v>
      </c>
    </row>
    <row r="852" spans="2:12" x14ac:dyDescent="0.25">
      <c r="B852" s="9"/>
      <c r="C852" s="9"/>
      <c r="D852" s="9"/>
      <c r="E852" s="9"/>
      <c r="F852" s="9"/>
      <c r="G852" s="9"/>
      <c r="H852" s="9"/>
      <c r="I852" s="9"/>
      <c r="J852" s="9"/>
      <c r="K852" s="9"/>
      <c r="L852" s="9"/>
    </row>
    <row r="853" spans="2:12" ht="285" x14ac:dyDescent="0.25">
      <c r="B853" s="9"/>
      <c r="C853" s="9"/>
      <c r="D853" s="9"/>
      <c r="E853" s="9"/>
      <c r="F853" s="9"/>
      <c r="G853" s="9" t="s">
        <v>592</v>
      </c>
      <c r="H853" s="9"/>
      <c r="I853" s="9"/>
      <c r="J853" s="9"/>
      <c r="K853" s="9"/>
      <c r="L853" s="9"/>
    </row>
    <row r="854" spans="2:12" ht="75" x14ac:dyDescent="0.25">
      <c r="B854" s="9">
        <v>80</v>
      </c>
      <c r="C854" s="9" t="s">
        <v>12</v>
      </c>
      <c r="D854" s="9" t="s">
        <v>13</v>
      </c>
      <c r="E854" s="9" t="s">
        <v>593</v>
      </c>
      <c r="F854" s="9" t="s">
        <v>15</v>
      </c>
      <c r="G854" s="9" t="s">
        <v>594</v>
      </c>
      <c r="H854" s="9" t="s">
        <v>597</v>
      </c>
      <c r="I854" s="10">
        <v>42138</v>
      </c>
      <c r="J854" s="9">
        <v>4</v>
      </c>
      <c r="K854" s="9"/>
      <c r="L854" s="9" t="s">
        <v>19</v>
      </c>
    </row>
    <row r="855" spans="2:12" x14ac:dyDescent="0.25">
      <c r="B855" s="9"/>
      <c r="C855" s="9"/>
      <c r="D855" s="9"/>
      <c r="E855" s="9"/>
      <c r="F855" s="9"/>
      <c r="G855" s="9"/>
      <c r="H855" s="9"/>
      <c r="I855" s="9"/>
      <c r="J855" s="9"/>
      <c r="K855" s="9"/>
      <c r="L855" s="9"/>
    </row>
    <row r="856" spans="2:12" ht="135" x14ac:dyDescent="0.25">
      <c r="B856" s="9"/>
      <c r="C856" s="9"/>
      <c r="D856" s="9"/>
      <c r="E856" s="9"/>
      <c r="F856" s="9"/>
      <c r="G856" s="9" t="s">
        <v>595</v>
      </c>
      <c r="H856" s="9"/>
      <c r="I856" s="9"/>
      <c r="J856" s="9"/>
      <c r="K856" s="9"/>
      <c r="L856" s="9"/>
    </row>
    <row r="857" spans="2:12" x14ac:dyDescent="0.25">
      <c r="B857" s="9"/>
      <c r="C857" s="9"/>
      <c r="D857" s="9"/>
      <c r="E857" s="9"/>
      <c r="F857" s="9"/>
      <c r="G857" s="9"/>
      <c r="H857" s="9"/>
      <c r="I857" s="9"/>
      <c r="J857" s="9"/>
      <c r="K857" s="9"/>
      <c r="L857" s="9"/>
    </row>
    <row r="858" spans="2:12" ht="409.5" x14ac:dyDescent="0.25">
      <c r="B858" s="9"/>
      <c r="C858" s="9"/>
      <c r="D858" s="9"/>
      <c r="E858" s="9"/>
      <c r="F858" s="9"/>
      <c r="G858" s="9" t="s">
        <v>596</v>
      </c>
      <c r="H858" s="9"/>
      <c r="I858" s="9"/>
      <c r="J858" s="9"/>
      <c r="K858" s="9"/>
      <c r="L858" s="9"/>
    </row>
    <row r="859" spans="2:12" ht="75" x14ac:dyDescent="0.25">
      <c r="B859" s="9">
        <v>81</v>
      </c>
      <c r="C859" s="9" t="s">
        <v>12</v>
      </c>
      <c r="D859" s="9" t="s">
        <v>13</v>
      </c>
      <c r="E859" s="9" t="s">
        <v>598</v>
      </c>
      <c r="F859" s="9" t="s">
        <v>15</v>
      </c>
      <c r="G859" s="9" t="s">
        <v>599</v>
      </c>
      <c r="H859" s="9" t="s">
        <v>601</v>
      </c>
      <c r="I859" s="10">
        <v>42169</v>
      </c>
      <c r="J859" s="9">
        <v>4</v>
      </c>
      <c r="K859" s="9"/>
      <c r="L859" s="9" t="s">
        <v>19</v>
      </c>
    </row>
    <row r="860" spans="2:12" x14ac:dyDescent="0.25">
      <c r="B860" s="9"/>
      <c r="C860" s="9"/>
      <c r="D860" s="9"/>
      <c r="E860" s="9"/>
      <c r="F860" s="9"/>
      <c r="G860" s="9"/>
      <c r="H860" s="9"/>
      <c r="I860" s="9"/>
      <c r="J860" s="9"/>
      <c r="K860" s="9"/>
      <c r="L860" s="9"/>
    </row>
    <row r="861" spans="2:12" ht="180" x14ac:dyDescent="0.25">
      <c r="B861" s="9"/>
      <c r="C861" s="9"/>
      <c r="D861" s="9"/>
      <c r="E861" s="9"/>
      <c r="F861" s="9"/>
      <c r="G861" s="9" t="s">
        <v>600</v>
      </c>
      <c r="H861" s="9"/>
      <c r="I861" s="9"/>
      <c r="J861" s="9"/>
      <c r="K861" s="9"/>
      <c r="L861" s="9"/>
    </row>
    <row r="862" spans="2:12" ht="75" x14ac:dyDescent="0.25">
      <c r="B862" s="9">
        <v>82</v>
      </c>
      <c r="C862" s="9" t="s">
        <v>12</v>
      </c>
      <c r="D862" s="9" t="s">
        <v>27</v>
      </c>
      <c r="E862" s="9" t="s">
        <v>602</v>
      </c>
      <c r="F862" s="9" t="s">
        <v>15</v>
      </c>
      <c r="G862" s="9" t="s">
        <v>603</v>
      </c>
      <c r="H862" s="9" t="s">
        <v>542</v>
      </c>
      <c r="I862" s="9" t="s">
        <v>605</v>
      </c>
      <c r="J862" s="9">
        <v>4</v>
      </c>
      <c r="K862" s="9"/>
      <c r="L862" s="9" t="s">
        <v>19</v>
      </c>
    </row>
    <row r="863" spans="2:12" x14ac:dyDescent="0.25">
      <c r="B863" s="9"/>
      <c r="C863" s="9"/>
      <c r="D863" s="9"/>
      <c r="E863" s="9"/>
      <c r="F863" s="9"/>
      <c r="G863" s="9"/>
      <c r="H863" s="9"/>
      <c r="I863" s="9"/>
      <c r="J863" s="9"/>
      <c r="K863" s="9"/>
      <c r="L863" s="9"/>
    </row>
    <row r="864" spans="2:12" ht="180" x14ac:dyDescent="0.25">
      <c r="B864" s="9"/>
      <c r="C864" s="9"/>
      <c r="D864" s="9"/>
      <c r="E864" s="9"/>
      <c r="F864" s="9"/>
      <c r="G864" s="9" t="s">
        <v>600</v>
      </c>
      <c r="H864" s="9"/>
      <c r="I864" s="9"/>
      <c r="J864" s="9"/>
      <c r="K864" s="9"/>
      <c r="L864" s="9"/>
    </row>
    <row r="865" spans="2:13" x14ac:dyDescent="0.25">
      <c r="B865" s="9"/>
      <c r="C865" s="9"/>
      <c r="D865" s="9"/>
      <c r="E865" s="9"/>
      <c r="F865" s="9"/>
      <c r="G865" s="9"/>
      <c r="H865" s="9"/>
      <c r="I865" s="9"/>
      <c r="J865" s="9"/>
      <c r="K865" s="9"/>
      <c r="L865" s="9"/>
    </row>
    <row r="866" spans="2:13" ht="409.5" x14ac:dyDescent="0.25">
      <c r="B866" s="9"/>
      <c r="C866" s="9"/>
      <c r="D866" s="9"/>
      <c r="E866" s="9"/>
      <c r="F866" s="9"/>
      <c r="G866" s="9" t="s">
        <v>604</v>
      </c>
      <c r="H866" s="9"/>
      <c r="I866" s="9"/>
      <c r="J866" s="9"/>
      <c r="K866" s="9"/>
      <c r="L866" s="9"/>
    </row>
    <row r="867" spans="2:13" ht="90" x14ac:dyDescent="0.25">
      <c r="B867" s="9">
        <v>83</v>
      </c>
      <c r="C867" s="9" t="s">
        <v>12</v>
      </c>
      <c r="D867" s="9" t="s">
        <v>13</v>
      </c>
      <c r="E867" s="9" t="s">
        <v>606</v>
      </c>
      <c r="F867" s="9" t="s">
        <v>15</v>
      </c>
      <c r="G867" s="9" t="s">
        <v>607</v>
      </c>
      <c r="H867" s="9" t="s">
        <v>609</v>
      </c>
      <c r="I867" s="10">
        <v>42056</v>
      </c>
      <c r="J867" s="9">
        <v>4</v>
      </c>
      <c r="K867" s="9"/>
      <c r="L867" s="9"/>
    </row>
    <row r="868" spans="2:13" x14ac:dyDescent="0.25">
      <c r="B868" s="9"/>
      <c r="C868" s="9"/>
      <c r="D868" s="9"/>
      <c r="E868" s="9"/>
      <c r="F868" s="9"/>
      <c r="G868" s="9"/>
      <c r="H868" s="9"/>
      <c r="I868" s="9"/>
      <c r="J868" s="9"/>
      <c r="K868" s="9"/>
      <c r="L868" s="9">
        <v>34</v>
      </c>
      <c r="M868">
        <v>8</v>
      </c>
    </row>
    <row r="869" spans="2:13" ht="315" x14ac:dyDescent="0.25">
      <c r="B869" s="9"/>
      <c r="C869" s="9"/>
      <c r="D869" s="9"/>
      <c r="E869" s="9"/>
      <c r="F869" s="9"/>
      <c r="G869" s="9" t="s">
        <v>608</v>
      </c>
      <c r="H869" s="9"/>
      <c r="I869" s="9"/>
      <c r="J869" s="9"/>
      <c r="K869" s="9"/>
      <c r="L869" s="9"/>
    </row>
    <row r="870" spans="2:13" ht="90" x14ac:dyDescent="0.25">
      <c r="B870" s="9">
        <v>84</v>
      </c>
      <c r="C870" s="9" t="s">
        <v>12</v>
      </c>
      <c r="D870" s="9" t="s">
        <v>13</v>
      </c>
      <c r="E870" s="9" t="s">
        <v>610</v>
      </c>
      <c r="F870" s="9" t="s">
        <v>15</v>
      </c>
      <c r="G870" s="9" t="s">
        <v>611</v>
      </c>
      <c r="H870" s="9" t="s">
        <v>609</v>
      </c>
      <c r="I870" s="10">
        <v>42056</v>
      </c>
      <c r="J870" s="9">
        <v>4</v>
      </c>
      <c r="K870" s="9"/>
      <c r="L870" s="9" t="s">
        <v>19</v>
      </c>
    </row>
    <row r="871" spans="2:13" x14ac:dyDescent="0.25">
      <c r="B871" s="9"/>
      <c r="C871" s="9"/>
      <c r="D871" s="9"/>
      <c r="E871" s="9"/>
      <c r="F871" s="9"/>
      <c r="G871" s="9"/>
      <c r="H871" s="9"/>
      <c r="I871" s="9"/>
      <c r="J871" s="9"/>
      <c r="K871" s="9"/>
      <c r="L871" s="9"/>
    </row>
    <row r="872" spans="2:13" ht="315" x14ac:dyDescent="0.25">
      <c r="B872" s="9"/>
      <c r="C872" s="9"/>
      <c r="D872" s="9"/>
      <c r="E872" s="9"/>
      <c r="F872" s="9"/>
      <c r="G872" s="9" t="s">
        <v>608</v>
      </c>
      <c r="H872" s="9"/>
      <c r="I872" s="9"/>
      <c r="J872" s="9"/>
      <c r="K872" s="9"/>
      <c r="L872" s="9"/>
    </row>
    <row r="873" spans="2:13" ht="75" x14ac:dyDescent="0.25">
      <c r="B873" s="9">
        <v>85</v>
      </c>
      <c r="C873" s="9" t="s">
        <v>12</v>
      </c>
      <c r="D873" s="9" t="s">
        <v>13</v>
      </c>
      <c r="E873" s="9" t="s">
        <v>612</v>
      </c>
      <c r="F873" s="9" t="s">
        <v>15</v>
      </c>
      <c r="G873" s="9" t="s">
        <v>613</v>
      </c>
      <c r="H873" s="9" t="s">
        <v>615</v>
      </c>
      <c r="I873" s="10">
        <v>42030</v>
      </c>
      <c r="J873" s="9">
        <v>4</v>
      </c>
      <c r="K873" s="9"/>
      <c r="L873" s="9" t="s">
        <v>19</v>
      </c>
    </row>
    <row r="874" spans="2:13" x14ac:dyDescent="0.25">
      <c r="B874" s="9"/>
      <c r="C874" s="9"/>
      <c r="D874" s="9"/>
      <c r="E874" s="9"/>
      <c r="F874" s="9"/>
      <c r="G874" s="9"/>
      <c r="H874" s="9"/>
      <c r="I874" s="9"/>
      <c r="J874" s="9"/>
      <c r="K874" s="9"/>
      <c r="L874" s="9"/>
    </row>
    <row r="875" spans="2:13" ht="270" x14ac:dyDescent="0.25">
      <c r="B875" s="9"/>
      <c r="C875" s="9"/>
      <c r="D875" s="9"/>
      <c r="E875" s="9"/>
      <c r="F875" s="9"/>
      <c r="G875" s="9" t="s">
        <v>614</v>
      </c>
      <c r="H875" s="9"/>
      <c r="I875" s="9"/>
      <c r="J875" s="9"/>
      <c r="K875" s="9"/>
      <c r="L875" s="9"/>
    </row>
    <row r="876" spans="2:13" ht="75" x14ac:dyDescent="0.25">
      <c r="B876" s="9">
        <v>86</v>
      </c>
      <c r="C876" s="9" t="s">
        <v>12</v>
      </c>
      <c r="D876" s="9" t="s">
        <v>13</v>
      </c>
      <c r="E876" s="9" t="s">
        <v>616</v>
      </c>
      <c r="F876" s="9" t="s">
        <v>15</v>
      </c>
      <c r="G876" s="9" t="s">
        <v>617</v>
      </c>
      <c r="H876" s="9" t="s">
        <v>619</v>
      </c>
      <c r="I876" s="10">
        <v>42058</v>
      </c>
      <c r="J876" s="9">
        <v>4</v>
      </c>
      <c r="K876" s="9"/>
      <c r="L876" s="9" t="s">
        <v>19</v>
      </c>
    </row>
    <row r="877" spans="2:13" x14ac:dyDescent="0.25">
      <c r="B877" s="9"/>
      <c r="C877" s="9"/>
      <c r="D877" s="9"/>
      <c r="E877" s="9"/>
      <c r="F877" s="9"/>
      <c r="G877" s="9"/>
      <c r="H877" s="9"/>
      <c r="I877" s="9"/>
      <c r="J877" s="9"/>
      <c r="K877" s="9"/>
      <c r="L877" s="9"/>
    </row>
    <row r="878" spans="2:13" ht="315" x14ac:dyDescent="0.25">
      <c r="B878" s="9"/>
      <c r="C878" s="9"/>
      <c r="D878" s="9"/>
      <c r="E878" s="9"/>
      <c r="F878" s="9"/>
      <c r="G878" s="9" t="s">
        <v>618</v>
      </c>
      <c r="H878" s="9"/>
      <c r="I878" s="9"/>
      <c r="J878" s="9"/>
      <c r="K878" s="9"/>
      <c r="L878" s="9"/>
    </row>
    <row r="879" spans="2:13" ht="75" x14ac:dyDescent="0.25">
      <c r="B879" s="9">
        <v>87</v>
      </c>
      <c r="C879" s="9" t="s">
        <v>12</v>
      </c>
      <c r="D879" s="9" t="s">
        <v>27</v>
      </c>
      <c r="E879" s="9" t="s">
        <v>620</v>
      </c>
      <c r="F879" s="9" t="s">
        <v>15</v>
      </c>
      <c r="G879" s="9" t="s">
        <v>621</v>
      </c>
      <c r="H879" s="9" t="s">
        <v>623</v>
      </c>
      <c r="I879" s="9">
        <f>-1 / 16</f>
        <v>-6.25E-2</v>
      </c>
      <c r="J879" s="9">
        <v>4</v>
      </c>
      <c r="K879" s="9"/>
      <c r="L879" s="9" t="s">
        <v>19</v>
      </c>
    </row>
    <row r="880" spans="2:13" x14ac:dyDescent="0.25">
      <c r="B880" s="9"/>
      <c r="C880" s="9"/>
      <c r="D880" s="9"/>
      <c r="E880" s="9"/>
      <c r="F880" s="9"/>
      <c r="G880" s="9"/>
      <c r="H880" s="9"/>
      <c r="I880" s="9"/>
      <c r="J880" s="9"/>
      <c r="K880" s="9"/>
      <c r="L880" s="9"/>
    </row>
    <row r="881" spans="2:13" ht="255" x14ac:dyDescent="0.25">
      <c r="B881" s="9"/>
      <c r="C881" s="9"/>
      <c r="D881" s="9"/>
      <c r="E881" s="9"/>
      <c r="F881" s="9"/>
      <c r="G881" s="9" t="s">
        <v>622</v>
      </c>
      <c r="H881" s="9"/>
      <c r="I881" s="9"/>
      <c r="J881" s="9"/>
      <c r="K881" s="9"/>
      <c r="L881" s="9"/>
    </row>
    <row r="882" spans="2:13" ht="90" x14ac:dyDescent="0.25">
      <c r="B882" s="9">
        <v>88</v>
      </c>
      <c r="C882" s="9" t="s">
        <v>12</v>
      </c>
      <c r="D882" s="9" t="s">
        <v>13</v>
      </c>
      <c r="E882" s="9" t="s">
        <v>624</v>
      </c>
      <c r="F882" s="9" t="s">
        <v>15</v>
      </c>
      <c r="G882" s="9" t="s">
        <v>625</v>
      </c>
      <c r="H882" s="9" t="s">
        <v>627</v>
      </c>
      <c r="I882" s="10">
        <v>42109</v>
      </c>
      <c r="J882" s="9">
        <v>4</v>
      </c>
      <c r="K882" s="9"/>
      <c r="L882" s="9" t="s">
        <v>19</v>
      </c>
    </row>
    <row r="883" spans="2:13" x14ac:dyDescent="0.25">
      <c r="B883" s="9"/>
      <c r="C883" s="9"/>
      <c r="D883" s="9"/>
      <c r="E883" s="9"/>
      <c r="F883" s="9"/>
      <c r="G883" s="9"/>
      <c r="H883" s="9"/>
      <c r="I883" s="9"/>
      <c r="J883" s="9"/>
      <c r="K883" s="9"/>
      <c r="L883" s="9"/>
    </row>
    <row r="884" spans="2:13" ht="255" x14ac:dyDescent="0.25">
      <c r="B884" s="9"/>
      <c r="C884" s="9"/>
      <c r="D884" s="9"/>
      <c r="E884" s="9"/>
      <c r="F884" s="9"/>
      <c r="G884" s="9" t="s">
        <v>626</v>
      </c>
      <c r="H884" s="9"/>
      <c r="I884" s="9"/>
      <c r="J884" s="9"/>
      <c r="K884" s="9"/>
      <c r="L884" s="9"/>
    </row>
    <row r="885" spans="2:13" ht="75" x14ac:dyDescent="0.25">
      <c r="B885" s="9">
        <v>89</v>
      </c>
      <c r="C885" s="9" t="s">
        <v>12</v>
      </c>
      <c r="D885" s="9" t="s">
        <v>13</v>
      </c>
      <c r="E885" s="9" t="s">
        <v>628</v>
      </c>
      <c r="F885" s="9" t="s">
        <v>15</v>
      </c>
      <c r="G885" s="9" t="s">
        <v>629</v>
      </c>
      <c r="H885" s="9" t="s">
        <v>619</v>
      </c>
      <c r="I885" s="10">
        <v>42232</v>
      </c>
      <c r="J885" s="9">
        <v>4</v>
      </c>
      <c r="K885" s="9"/>
      <c r="L885" s="9" t="s">
        <v>19</v>
      </c>
    </row>
    <row r="886" spans="2:13" x14ac:dyDescent="0.25">
      <c r="B886" s="9"/>
      <c r="C886" s="9"/>
      <c r="D886" s="9"/>
      <c r="E886" s="9"/>
      <c r="F886" s="9"/>
      <c r="G886" s="9"/>
      <c r="H886" s="9"/>
      <c r="I886" s="9"/>
      <c r="J886" s="9"/>
      <c r="K886" s="9"/>
      <c r="L886" s="9"/>
    </row>
    <row r="887" spans="2:13" ht="285" x14ac:dyDescent="0.25">
      <c r="B887" s="9"/>
      <c r="C887" s="9"/>
      <c r="D887" s="9"/>
      <c r="E887" s="9"/>
      <c r="F887" s="9"/>
      <c r="G887" s="9" t="s">
        <v>630</v>
      </c>
      <c r="H887" s="9"/>
      <c r="I887" s="9"/>
      <c r="J887" s="9"/>
      <c r="K887" s="9"/>
      <c r="L887" s="9"/>
    </row>
    <row r="888" spans="2:13" ht="105" x14ac:dyDescent="0.25">
      <c r="B888" s="9" t="s">
        <v>12</v>
      </c>
      <c r="C888" s="9" t="s">
        <v>13</v>
      </c>
      <c r="D888" s="9" t="s">
        <v>606</v>
      </c>
      <c r="E888" s="9" t="s">
        <v>15</v>
      </c>
      <c r="F888" s="9" t="s">
        <v>607</v>
      </c>
      <c r="G888" s="9" t="s">
        <v>609</v>
      </c>
      <c r="H888" s="10">
        <v>42056</v>
      </c>
      <c r="I888" s="9">
        <v>4</v>
      </c>
      <c r="J888" s="9"/>
      <c r="K888" s="9" t="s">
        <v>19</v>
      </c>
      <c r="L888" s="9"/>
    </row>
    <row r="889" spans="2:13" x14ac:dyDescent="0.25">
      <c r="B889" s="9"/>
      <c r="C889" s="9"/>
      <c r="D889" s="9"/>
      <c r="E889" s="9"/>
      <c r="F889" s="9"/>
      <c r="G889" s="9"/>
      <c r="H889" s="9"/>
      <c r="I889" s="9"/>
      <c r="J889" s="9"/>
      <c r="K889" s="9"/>
      <c r="L889" s="9"/>
    </row>
    <row r="890" spans="2:13" ht="195" x14ac:dyDescent="0.25">
      <c r="B890" s="9"/>
      <c r="C890" s="9"/>
      <c r="D890" s="9"/>
      <c r="E890" s="9"/>
      <c r="F890" s="9" t="s">
        <v>608</v>
      </c>
      <c r="G890" s="9"/>
      <c r="H890" s="9"/>
      <c r="I890" s="9"/>
      <c r="J890" s="9"/>
      <c r="K890" s="9"/>
      <c r="L890" s="9"/>
    </row>
    <row r="891" spans="2:13" ht="90" x14ac:dyDescent="0.25">
      <c r="B891" s="9">
        <v>2</v>
      </c>
      <c r="C891" s="9" t="s">
        <v>12</v>
      </c>
      <c r="D891" s="9" t="s">
        <v>13</v>
      </c>
      <c r="E891" s="9" t="s">
        <v>610</v>
      </c>
      <c r="F891" s="9" t="s">
        <v>15</v>
      </c>
      <c r="G891" s="9" t="s">
        <v>611</v>
      </c>
      <c r="H891" s="9" t="s">
        <v>609</v>
      </c>
      <c r="I891" s="10">
        <v>42056</v>
      </c>
      <c r="J891" s="9">
        <v>4</v>
      </c>
      <c r="K891" s="9"/>
      <c r="L891" s="9">
        <v>37</v>
      </c>
      <c r="M891" s="9">
        <v>6</v>
      </c>
    </row>
    <row r="892" spans="2:13" x14ac:dyDescent="0.25">
      <c r="B892" s="9"/>
      <c r="C892" s="9"/>
      <c r="D892" s="9"/>
      <c r="E892" s="9"/>
      <c r="F892" s="9"/>
      <c r="G892" s="9"/>
      <c r="H892" s="9"/>
      <c r="I892" s="9"/>
      <c r="J892" s="9"/>
      <c r="K892" s="9"/>
      <c r="L892" s="9"/>
    </row>
    <row r="893" spans="2:13" ht="315" x14ac:dyDescent="0.25">
      <c r="B893" s="9"/>
      <c r="C893" s="9"/>
      <c r="D893" s="9"/>
      <c r="E893" s="9"/>
      <c r="F893" s="9"/>
      <c r="G893" s="9" t="s">
        <v>608</v>
      </c>
      <c r="H893" s="9"/>
      <c r="I893" s="9"/>
      <c r="J893" s="9"/>
      <c r="K893" s="9"/>
      <c r="L893" s="9"/>
    </row>
    <row r="894" spans="2:13" ht="75" x14ac:dyDescent="0.25">
      <c r="B894" s="9">
        <v>3</v>
      </c>
      <c r="C894" s="9" t="s">
        <v>12</v>
      </c>
      <c r="D894" s="9" t="s">
        <v>13</v>
      </c>
      <c r="E894" s="9" t="s">
        <v>612</v>
      </c>
      <c r="F894" s="9" t="s">
        <v>15</v>
      </c>
      <c r="G894" s="9" t="s">
        <v>613</v>
      </c>
      <c r="H894" s="9" t="s">
        <v>615</v>
      </c>
      <c r="I894" s="10">
        <v>42030</v>
      </c>
      <c r="J894" s="9">
        <v>4</v>
      </c>
      <c r="K894" s="9"/>
      <c r="L894" s="9" t="s">
        <v>19</v>
      </c>
    </row>
    <row r="895" spans="2:13" x14ac:dyDescent="0.25">
      <c r="B895" s="9"/>
      <c r="C895" s="9"/>
      <c r="D895" s="9"/>
      <c r="E895" s="9"/>
      <c r="F895" s="9"/>
      <c r="G895" s="9"/>
      <c r="H895" s="9"/>
      <c r="I895" s="9"/>
      <c r="J895" s="9"/>
      <c r="K895" s="9"/>
      <c r="L895" s="9"/>
    </row>
    <row r="896" spans="2:13" ht="270" x14ac:dyDescent="0.25">
      <c r="B896" s="9"/>
      <c r="C896" s="9"/>
      <c r="D896" s="9"/>
      <c r="E896" s="9"/>
      <c r="F896" s="9"/>
      <c r="G896" s="9" t="s">
        <v>614</v>
      </c>
      <c r="H896" s="9"/>
      <c r="I896" s="9"/>
      <c r="J896" s="9"/>
      <c r="K896" s="9"/>
      <c r="L896" s="9"/>
    </row>
    <row r="897" spans="2:12" ht="75" x14ac:dyDescent="0.25">
      <c r="B897" s="9">
        <v>4</v>
      </c>
      <c r="C897" s="9" t="s">
        <v>12</v>
      </c>
      <c r="D897" s="9" t="s">
        <v>13</v>
      </c>
      <c r="E897" s="9" t="s">
        <v>616</v>
      </c>
      <c r="F897" s="9" t="s">
        <v>15</v>
      </c>
      <c r="G897" s="9" t="s">
        <v>617</v>
      </c>
      <c r="H897" s="9" t="s">
        <v>619</v>
      </c>
      <c r="I897" s="10">
        <v>42058</v>
      </c>
      <c r="J897" s="9">
        <v>4</v>
      </c>
      <c r="K897" s="9"/>
      <c r="L897" s="9" t="s">
        <v>19</v>
      </c>
    </row>
    <row r="898" spans="2:12" x14ac:dyDescent="0.25">
      <c r="B898" s="9"/>
      <c r="C898" s="9"/>
      <c r="D898" s="9"/>
      <c r="E898" s="9"/>
      <c r="F898" s="9"/>
      <c r="G898" s="9"/>
      <c r="H898" s="9"/>
      <c r="I898" s="9"/>
      <c r="J898" s="9"/>
      <c r="K898" s="9"/>
      <c r="L898" s="9"/>
    </row>
    <row r="899" spans="2:12" ht="315" x14ac:dyDescent="0.25">
      <c r="B899" s="9"/>
      <c r="C899" s="9"/>
      <c r="D899" s="9"/>
      <c r="E899" s="9"/>
      <c r="F899" s="9"/>
      <c r="G899" s="9" t="s">
        <v>618</v>
      </c>
      <c r="H899" s="9"/>
      <c r="I899" s="9"/>
      <c r="J899" s="9"/>
      <c r="K899" s="9"/>
      <c r="L899" s="9"/>
    </row>
    <row r="900" spans="2:12" ht="75" x14ac:dyDescent="0.25">
      <c r="B900" s="9">
        <v>5</v>
      </c>
      <c r="C900" s="9" t="s">
        <v>12</v>
      </c>
      <c r="D900" s="9" t="s">
        <v>27</v>
      </c>
      <c r="E900" s="9" t="s">
        <v>620</v>
      </c>
      <c r="F900" s="9" t="s">
        <v>15</v>
      </c>
      <c r="G900" s="9" t="s">
        <v>621</v>
      </c>
      <c r="H900" s="9" t="s">
        <v>623</v>
      </c>
      <c r="I900" s="9">
        <f>-1 / 16</f>
        <v>-6.25E-2</v>
      </c>
      <c r="J900" s="9">
        <v>4</v>
      </c>
      <c r="K900" s="9"/>
      <c r="L900" s="9" t="s">
        <v>19</v>
      </c>
    </row>
    <row r="901" spans="2:12" x14ac:dyDescent="0.25">
      <c r="B901" s="9"/>
      <c r="C901" s="9"/>
      <c r="D901" s="9"/>
      <c r="E901" s="9"/>
      <c r="F901" s="9"/>
      <c r="G901" s="9"/>
      <c r="H901" s="9"/>
      <c r="I901" s="9"/>
      <c r="J901" s="9"/>
      <c r="K901" s="9"/>
      <c r="L901" s="9"/>
    </row>
    <row r="902" spans="2:12" ht="255" x14ac:dyDescent="0.25">
      <c r="B902" s="9"/>
      <c r="C902" s="9"/>
      <c r="D902" s="9"/>
      <c r="E902" s="9"/>
      <c r="F902" s="9"/>
      <c r="G902" s="9" t="s">
        <v>622</v>
      </c>
      <c r="H902" s="9"/>
      <c r="I902" s="9"/>
      <c r="J902" s="9"/>
      <c r="K902" s="9"/>
      <c r="L902" s="9"/>
    </row>
    <row r="903" spans="2:12" ht="90" x14ac:dyDescent="0.25">
      <c r="B903" s="9">
        <v>6</v>
      </c>
      <c r="C903" s="9" t="s">
        <v>12</v>
      </c>
      <c r="D903" s="9" t="s">
        <v>13</v>
      </c>
      <c r="E903" s="9" t="s">
        <v>624</v>
      </c>
      <c r="F903" s="9" t="s">
        <v>15</v>
      </c>
      <c r="G903" s="9" t="s">
        <v>625</v>
      </c>
      <c r="H903" s="9" t="s">
        <v>627</v>
      </c>
      <c r="I903" s="10">
        <v>42109</v>
      </c>
      <c r="J903" s="9">
        <v>4</v>
      </c>
      <c r="K903" s="9"/>
      <c r="L903" s="9" t="s">
        <v>19</v>
      </c>
    </row>
    <row r="904" spans="2:12" x14ac:dyDescent="0.25">
      <c r="B904" s="9"/>
      <c r="C904" s="9"/>
      <c r="D904" s="9"/>
      <c r="E904" s="9"/>
      <c r="F904" s="9"/>
      <c r="G904" s="9"/>
      <c r="H904" s="9"/>
      <c r="I904" s="9"/>
      <c r="J904" s="9"/>
      <c r="K904" s="9"/>
      <c r="L904" s="9"/>
    </row>
    <row r="905" spans="2:12" ht="255" x14ac:dyDescent="0.25">
      <c r="B905" s="9"/>
      <c r="C905" s="9"/>
      <c r="D905" s="9"/>
      <c r="E905" s="9"/>
      <c r="F905" s="9"/>
      <c r="G905" s="9" t="s">
        <v>626</v>
      </c>
      <c r="H905" s="9"/>
      <c r="I905" s="9"/>
      <c r="J905" s="9"/>
      <c r="K905" s="9"/>
      <c r="L905" s="9"/>
    </row>
    <row r="906" spans="2:12" ht="75" x14ac:dyDescent="0.25">
      <c r="B906" s="9">
        <v>7</v>
      </c>
      <c r="C906" s="9" t="s">
        <v>12</v>
      </c>
      <c r="D906" s="9" t="s">
        <v>13</v>
      </c>
      <c r="E906" s="9" t="s">
        <v>628</v>
      </c>
      <c r="F906" s="9" t="s">
        <v>15</v>
      </c>
      <c r="G906" s="9" t="s">
        <v>629</v>
      </c>
      <c r="H906" s="9" t="s">
        <v>619</v>
      </c>
      <c r="I906" s="10">
        <v>42232</v>
      </c>
      <c r="J906" s="9">
        <v>4</v>
      </c>
      <c r="K906" s="9"/>
      <c r="L906" s="9" t="s">
        <v>19</v>
      </c>
    </row>
    <row r="907" spans="2:12" x14ac:dyDescent="0.25">
      <c r="B907" s="9"/>
      <c r="C907" s="9"/>
      <c r="D907" s="9"/>
      <c r="E907" s="9"/>
      <c r="F907" s="9"/>
      <c r="G907" s="9"/>
      <c r="H907" s="9"/>
      <c r="I907" s="9"/>
      <c r="J907" s="9"/>
      <c r="K907" s="9"/>
      <c r="L907" s="9"/>
    </row>
    <row r="908" spans="2:12" ht="285" x14ac:dyDescent="0.25">
      <c r="B908" s="9"/>
      <c r="C908" s="9"/>
      <c r="D908" s="9"/>
      <c r="E908" s="9"/>
      <c r="F908" s="9"/>
      <c r="G908" s="9" t="s">
        <v>630</v>
      </c>
      <c r="H908" s="9"/>
      <c r="I908" s="9"/>
      <c r="J908" s="9"/>
      <c r="K908" s="9"/>
      <c r="L908" s="9"/>
    </row>
    <row r="909" spans="2:12" s="12" customFormat="1" ht="105" x14ac:dyDescent="0.25">
      <c r="B909" s="15" t="s">
        <v>12</v>
      </c>
      <c r="C909" s="15" t="s">
        <v>13</v>
      </c>
      <c r="D909" s="15" t="s">
        <v>631</v>
      </c>
      <c r="E909" s="15" t="s">
        <v>15</v>
      </c>
      <c r="F909" s="15" t="s">
        <v>632</v>
      </c>
      <c r="G909" s="15" t="s">
        <v>634</v>
      </c>
      <c r="H909" s="16">
        <v>42076</v>
      </c>
      <c r="I909" s="15">
        <v>2</v>
      </c>
      <c r="J909" s="15"/>
      <c r="K909" s="15" t="s">
        <v>19</v>
      </c>
      <c r="L909" s="15"/>
    </row>
    <row r="910" spans="2:12" s="12" customFormat="1" x14ac:dyDescent="0.25">
      <c r="B910" s="15"/>
      <c r="C910" s="15"/>
      <c r="D910" s="15"/>
      <c r="E910" s="15"/>
      <c r="F910" s="15"/>
      <c r="G910" s="15"/>
      <c r="H910" s="15"/>
      <c r="I910" s="15"/>
      <c r="J910" s="15"/>
      <c r="K910" s="15"/>
      <c r="L910" s="15"/>
    </row>
    <row r="911" spans="2:12" s="12" customFormat="1" ht="150" x14ac:dyDescent="0.25">
      <c r="B911" s="15"/>
      <c r="C911" s="15"/>
      <c r="D911" s="15"/>
      <c r="E911" s="15"/>
      <c r="F911" s="15" t="s">
        <v>633</v>
      </c>
      <c r="G911" s="15"/>
      <c r="H911" s="15"/>
      <c r="I911" s="15"/>
      <c r="J911" s="15"/>
      <c r="K911" s="15"/>
      <c r="L911" s="15"/>
    </row>
    <row r="912" spans="2:12" s="12" customFormat="1" ht="75" x14ac:dyDescent="0.25">
      <c r="B912" s="15">
        <v>11</v>
      </c>
      <c r="C912" s="15" t="s">
        <v>12</v>
      </c>
      <c r="D912" s="15" t="s">
        <v>13</v>
      </c>
      <c r="E912" s="15" t="s">
        <v>635</v>
      </c>
      <c r="F912" s="15" t="s">
        <v>15</v>
      </c>
      <c r="G912" s="15" t="s">
        <v>636</v>
      </c>
      <c r="H912" s="15" t="s">
        <v>634</v>
      </c>
      <c r="I912" s="16">
        <v>42076</v>
      </c>
      <c r="J912" s="15">
        <v>2</v>
      </c>
      <c r="K912" s="15"/>
      <c r="L912" s="15" t="s">
        <v>19</v>
      </c>
    </row>
    <row r="913" spans="2:13" s="12" customFormat="1" x14ac:dyDescent="0.25">
      <c r="B913" s="15"/>
      <c r="C913" s="15"/>
      <c r="D913" s="15"/>
      <c r="E913" s="15"/>
      <c r="F913" s="15"/>
      <c r="G913" s="15"/>
      <c r="H913" s="15"/>
      <c r="I913" s="15"/>
      <c r="J913" s="15"/>
      <c r="K913" s="15"/>
      <c r="L913" s="15"/>
    </row>
    <row r="914" spans="2:13" s="12" customFormat="1" ht="225" x14ac:dyDescent="0.25">
      <c r="B914" s="15"/>
      <c r="C914" s="15"/>
      <c r="D914" s="15"/>
      <c r="E914" s="15"/>
      <c r="F914" s="15"/>
      <c r="G914" s="15" t="s">
        <v>633</v>
      </c>
      <c r="H914" s="15"/>
      <c r="I914" s="15"/>
      <c r="J914" s="15"/>
      <c r="K914" s="15"/>
      <c r="L914" s="15"/>
    </row>
    <row r="915" spans="2:13" ht="75" x14ac:dyDescent="0.25">
      <c r="B915" s="9">
        <v>12</v>
      </c>
      <c r="C915" s="9" t="s">
        <v>12</v>
      </c>
      <c r="D915" s="9" t="s">
        <v>13</v>
      </c>
      <c r="E915" s="9" t="s">
        <v>637</v>
      </c>
      <c r="F915" s="9" t="s">
        <v>15</v>
      </c>
      <c r="G915" s="9" t="s">
        <v>638</v>
      </c>
      <c r="H915" s="9" t="s">
        <v>640</v>
      </c>
      <c r="I915" s="10">
        <v>42107</v>
      </c>
      <c r="J915" s="9">
        <v>4</v>
      </c>
      <c r="K915" s="9"/>
      <c r="L915" s="9" t="s">
        <v>19</v>
      </c>
    </row>
    <row r="916" spans="2:13" x14ac:dyDescent="0.25">
      <c r="B916" s="9"/>
      <c r="C916" s="9"/>
      <c r="D916" s="9"/>
      <c r="E916" s="9"/>
      <c r="F916" s="9"/>
      <c r="G916" s="9"/>
      <c r="H916" s="9"/>
      <c r="I916" s="9"/>
      <c r="J916" s="9"/>
      <c r="K916" s="9"/>
      <c r="L916" s="9"/>
    </row>
    <row r="917" spans="2:13" ht="330" x14ac:dyDescent="0.25">
      <c r="B917" s="9"/>
      <c r="C917" s="9"/>
      <c r="D917" s="9"/>
      <c r="E917" s="9"/>
      <c r="F917" s="9"/>
      <c r="G917" s="9" t="s">
        <v>639</v>
      </c>
      <c r="H917" s="9"/>
      <c r="I917" s="9"/>
      <c r="J917" s="9"/>
      <c r="K917" s="9"/>
      <c r="L917" s="9"/>
    </row>
    <row r="918" spans="2:13" ht="75" x14ac:dyDescent="0.25">
      <c r="B918" s="9">
        <v>13</v>
      </c>
      <c r="C918" s="9" t="s">
        <v>12</v>
      </c>
      <c r="D918" s="9" t="s">
        <v>13</v>
      </c>
      <c r="E918" s="9" t="s">
        <v>641</v>
      </c>
      <c r="F918" s="9" t="s">
        <v>15</v>
      </c>
      <c r="G918" s="9" t="s">
        <v>642</v>
      </c>
      <c r="H918" s="9" t="s">
        <v>643</v>
      </c>
      <c r="I918" s="10">
        <v>42048</v>
      </c>
      <c r="J918" s="9">
        <v>4</v>
      </c>
      <c r="K918" s="9"/>
      <c r="L918" s="9" t="s">
        <v>19</v>
      </c>
    </row>
    <row r="919" spans="2:13" x14ac:dyDescent="0.25">
      <c r="B919" s="9"/>
      <c r="C919" s="9"/>
      <c r="D919" s="9"/>
      <c r="E919" s="9"/>
      <c r="F919" s="9"/>
      <c r="G919" s="9"/>
      <c r="H919" s="9"/>
      <c r="I919" s="9"/>
      <c r="J919" s="9"/>
      <c r="K919" s="9"/>
      <c r="L919" s="9"/>
    </row>
    <row r="920" spans="2:13" ht="330" x14ac:dyDescent="0.25">
      <c r="B920" s="9"/>
      <c r="C920" s="9"/>
      <c r="D920" s="9"/>
      <c r="E920" s="9"/>
      <c r="F920" s="9"/>
      <c r="G920" s="9" t="s">
        <v>639</v>
      </c>
      <c r="H920" s="9"/>
      <c r="I920" s="9"/>
      <c r="J920" s="9"/>
      <c r="K920" s="9"/>
      <c r="L920" s="9"/>
    </row>
    <row r="921" spans="2:13" ht="75" x14ac:dyDescent="0.25">
      <c r="B921" s="9">
        <v>14</v>
      </c>
      <c r="C921" s="9" t="s">
        <v>12</v>
      </c>
      <c r="D921" s="9" t="s">
        <v>13</v>
      </c>
      <c r="E921" s="9" t="s">
        <v>644</v>
      </c>
      <c r="F921" s="9" t="s">
        <v>15</v>
      </c>
      <c r="G921" s="9" t="s">
        <v>645</v>
      </c>
      <c r="H921" s="9" t="s">
        <v>647</v>
      </c>
      <c r="I921" s="11">
        <v>11475</v>
      </c>
      <c r="J921" s="9">
        <v>4</v>
      </c>
      <c r="K921" s="9"/>
      <c r="L921" s="9" t="s">
        <v>19</v>
      </c>
    </row>
    <row r="922" spans="2:13" x14ac:dyDescent="0.25">
      <c r="B922" s="9"/>
      <c r="C922" s="9"/>
      <c r="D922" s="9"/>
      <c r="E922" s="9"/>
      <c r="F922" s="9"/>
      <c r="G922" s="9"/>
      <c r="H922" s="9"/>
      <c r="I922" s="9"/>
      <c r="J922" s="9"/>
      <c r="K922" s="9"/>
      <c r="L922" s="9"/>
    </row>
    <row r="923" spans="2:13" ht="270" x14ac:dyDescent="0.25">
      <c r="B923" s="9"/>
      <c r="C923" s="9"/>
      <c r="D923" s="9"/>
      <c r="E923" s="9"/>
      <c r="F923" s="9"/>
      <c r="G923" s="9" t="s">
        <v>646</v>
      </c>
      <c r="H923" s="9"/>
      <c r="I923" s="9"/>
      <c r="J923" s="9"/>
      <c r="K923" s="9"/>
      <c r="L923" s="9"/>
    </row>
    <row r="924" spans="2:13" ht="75" x14ac:dyDescent="0.25">
      <c r="B924" s="9">
        <v>15</v>
      </c>
      <c r="C924" s="9" t="s">
        <v>12</v>
      </c>
      <c r="D924" s="9" t="s">
        <v>13</v>
      </c>
      <c r="E924" s="9" t="s">
        <v>648</v>
      </c>
      <c r="F924" s="9" t="s">
        <v>15</v>
      </c>
      <c r="G924" s="9" t="s">
        <v>649</v>
      </c>
      <c r="H924" s="9" t="s">
        <v>650</v>
      </c>
      <c r="I924" s="10">
        <v>42024</v>
      </c>
      <c r="J924" s="9">
        <v>4</v>
      </c>
      <c r="K924" s="9"/>
      <c r="L924" s="9" t="s">
        <v>19</v>
      </c>
    </row>
    <row r="925" spans="2:13" x14ac:dyDescent="0.25">
      <c r="B925" s="9"/>
      <c r="C925" s="9"/>
      <c r="D925" s="9"/>
      <c r="E925" s="9"/>
      <c r="F925" s="9"/>
      <c r="G925" s="9"/>
      <c r="H925" s="9"/>
      <c r="I925" s="9"/>
      <c r="J925" s="9"/>
      <c r="K925" s="9"/>
      <c r="L925" s="9"/>
    </row>
    <row r="926" spans="2:13" ht="270" x14ac:dyDescent="0.25">
      <c r="B926" s="9"/>
      <c r="C926" s="9"/>
      <c r="D926" s="9"/>
      <c r="E926" s="9"/>
      <c r="F926" s="9"/>
      <c r="G926" s="9" t="s">
        <v>646</v>
      </c>
      <c r="H926" s="9"/>
      <c r="I926" s="9"/>
      <c r="J926" s="9"/>
      <c r="K926" s="9"/>
      <c r="L926" s="9"/>
    </row>
    <row r="927" spans="2:13" ht="75" x14ac:dyDescent="0.25">
      <c r="B927" s="9">
        <v>16</v>
      </c>
      <c r="C927" s="9" t="s">
        <v>12</v>
      </c>
      <c r="D927" s="9" t="s">
        <v>13</v>
      </c>
      <c r="E927" s="9" t="s">
        <v>651</v>
      </c>
      <c r="F927" s="9" t="s">
        <v>15</v>
      </c>
      <c r="G927" s="9" t="s">
        <v>652</v>
      </c>
      <c r="H927" s="9" t="s">
        <v>654</v>
      </c>
      <c r="I927" s="9" t="s">
        <v>655</v>
      </c>
      <c r="J927" s="9">
        <v>4</v>
      </c>
      <c r="K927" s="9"/>
      <c r="L927" s="9">
        <v>16</v>
      </c>
      <c r="M927">
        <v>0</v>
      </c>
    </row>
    <row r="928" spans="2:13" x14ac:dyDescent="0.25">
      <c r="B928" s="9"/>
      <c r="C928" s="9"/>
      <c r="D928" s="9"/>
      <c r="E928" s="9"/>
      <c r="F928" s="9"/>
      <c r="G928" s="9"/>
      <c r="H928" s="9"/>
      <c r="I928" s="9"/>
      <c r="J928" s="9"/>
      <c r="K928" s="9"/>
      <c r="L928" s="9"/>
    </row>
    <row r="929" spans="2:12" ht="285" x14ac:dyDescent="0.25">
      <c r="B929" s="9"/>
      <c r="C929" s="9"/>
      <c r="D929" s="9"/>
      <c r="E929" s="9"/>
      <c r="F929" s="9"/>
      <c r="G929" s="9" t="s">
        <v>653</v>
      </c>
      <c r="H929" s="9"/>
      <c r="I929" s="9"/>
      <c r="J929" s="9"/>
      <c r="K929" s="9"/>
      <c r="L929" s="9"/>
    </row>
    <row r="930" spans="2:12" ht="75" x14ac:dyDescent="0.25">
      <c r="B930" s="9">
        <v>18</v>
      </c>
      <c r="C930" s="9" t="s">
        <v>12</v>
      </c>
      <c r="D930" s="9" t="s">
        <v>27</v>
      </c>
      <c r="E930" s="9" t="s">
        <v>658</v>
      </c>
      <c r="F930" s="9" t="s">
        <v>15</v>
      </c>
      <c r="G930" s="9" t="s">
        <v>659</v>
      </c>
      <c r="H930" s="9" t="s">
        <v>661</v>
      </c>
      <c r="I930" s="9">
        <f>-1 / 13</f>
        <v>-7.6923076923076927E-2</v>
      </c>
      <c r="J930" s="9">
        <v>4</v>
      </c>
      <c r="K930" s="9"/>
      <c r="L930" s="9" t="s">
        <v>19</v>
      </c>
    </row>
    <row r="931" spans="2:12" x14ac:dyDescent="0.25">
      <c r="B931" s="9"/>
      <c r="C931" s="9"/>
      <c r="D931" s="9"/>
      <c r="E931" s="9"/>
      <c r="F931" s="9"/>
      <c r="G931" s="9"/>
      <c r="H931" s="9"/>
      <c r="I931" s="9"/>
      <c r="J931" s="9"/>
      <c r="K931" s="9"/>
      <c r="L931" s="9"/>
    </row>
    <row r="932" spans="2:12" ht="240" x14ac:dyDescent="0.25">
      <c r="B932" s="9"/>
      <c r="C932" s="9"/>
      <c r="D932" s="9"/>
      <c r="E932" s="9"/>
      <c r="F932" s="9"/>
      <c r="G932" s="9" t="s">
        <v>660</v>
      </c>
      <c r="H932" s="9"/>
      <c r="I932" s="9"/>
      <c r="J932" s="9"/>
      <c r="K932" s="9"/>
      <c r="L932" s="9"/>
    </row>
    <row r="933" spans="2:12" ht="75" x14ac:dyDescent="0.25">
      <c r="B933" s="9">
        <v>19</v>
      </c>
      <c r="C933" s="9" t="s">
        <v>12</v>
      </c>
      <c r="D933" s="9" t="s">
        <v>13</v>
      </c>
      <c r="E933" s="9" t="s">
        <v>662</v>
      </c>
      <c r="F933" s="9" t="s">
        <v>15</v>
      </c>
      <c r="G933" s="9" t="s">
        <v>663</v>
      </c>
      <c r="H933" s="9" t="s">
        <v>664</v>
      </c>
      <c r="I933" s="10">
        <v>42048</v>
      </c>
      <c r="J933" s="9">
        <v>4</v>
      </c>
      <c r="K933" s="9"/>
      <c r="L933" s="9" t="s">
        <v>19</v>
      </c>
    </row>
    <row r="934" spans="2:12" x14ac:dyDescent="0.25">
      <c r="B934" s="9"/>
      <c r="C934" s="9"/>
      <c r="D934" s="9"/>
      <c r="E934" s="9"/>
      <c r="F934" s="9"/>
      <c r="G934" s="9"/>
      <c r="H934" s="9"/>
      <c r="I934" s="9"/>
      <c r="J934" s="9"/>
      <c r="K934" s="9"/>
      <c r="L934" s="9"/>
    </row>
    <row r="935" spans="2:12" ht="240" x14ac:dyDescent="0.25">
      <c r="B935" s="9"/>
      <c r="C935" s="9"/>
      <c r="D935" s="9"/>
      <c r="E935" s="9"/>
      <c r="F935" s="9"/>
      <c r="G935" s="9" t="s">
        <v>660</v>
      </c>
      <c r="H935" s="9"/>
      <c r="I935" s="9"/>
      <c r="J935" s="9"/>
      <c r="K935" s="9"/>
      <c r="L935" s="9"/>
    </row>
    <row r="936" spans="2:12" ht="75" x14ac:dyDescent="0.25">
      <c r="B936" s="9">
        <v>20</v>
      </c>
      <c r="C936" s="9" t="s">
        <v>12</v>
      </c>
      <c r="D936" s="9" t="s">
        <v>27</v>
      </c>
      <c r="E936" s="9" t="s">
        <v>665</v>
      </c>
      <c r="F936" s="9" t="s">
        <v>15</v>
      </c>
      <c r="G936" s="9" t="s">
        <v>666</v>
      </c>
      <c r="H936" s="9" t="s">
        <v>654</v>
      </c>
      <c r="I936" s="9">
        <f>-1 / 16</f>
        <v>-6.25E-2</v>
      </c>
      <c r="J936" s="9">
        <v>4</v>
      </c>
      <c r="K936" s="9"/>
      <c r="L936" s="9" t="s">
        <v>19</v>
      </c>
    </row>
    <row r="937" spans="2:12" x14ac:dyDescent="0.25">
      <c r="B937" s="9"/>
      <c r="C937" s="9"/>
      <c r="D937" s="9"/>
      <c r="E937" s="9"/>
      <c r="F937" s="9"/>
      <c r="G937" s="9"/>
      <c r="H937" s="9"/>
      <c r="I937" s="9"/>
      <c r="J937" s="9"/>
      <c r="K937" s="9"/>
      <c r="L937" s="9"/>
    </row>
    <row r="938" spans="2:12" ht="180" x14ac:dyDescent="0.25">
      <c r="B938" s="9"/>
      <c r="C938" s="9"/>
      <c r="D938" s="9"/>
      <c r="E938" s="9"/>
      <c r="F938" s="9"/>
      <c r="G938" s="9" t="s">
        <v>667</v>
      </c>
      <c r="H938" s="9"/>
      <c r="I938" s="9"/>
      <c r="J938" s="9"/>
      <c r="K938" s="9"/>
      <c r="L938" s="9"/>
    </row>
    <row r="939" spans="2:12" x14ac:dyDescent="0.25">
      <c r="B939" s="9"/>
      <c r="C939" s="9"/>
      <c r="D939" s="9"/>
      <c r="E939" s="9"/>
      <c r="F939" s="9"/>
      <c r="G939" s="9"/>
      <c r="H939" s="9"/>
      <c r="I939" s="9"/>
      <c r="J939" s="9"/>
      <c r="K939" s="9"/>
      <c r="L939" s="9"/>
    </row>
    <row r="940" spans="2:12" ht="30" x14ac:dyDescent="0.25">
      <c r="B940" s="9"/>
      <c r="C940" s="9"/>
      <c r="D940" s="9"/>
      <c r="E940" s="9"/>
      <c r="F940" s="9"/>
      <c r="G940" s="9" t="s">
        <v>668</v>
      </c>
      <c r="H940" s="9"/>
      <c r="I940" s="9"/>
      <c r="J940" s="9"/>
      <c r="K940" s="9"/>
      <c r="L940" s="9"/>
    </row>
    <row r="941" spans="2:12" ht="90" x14ac:dyDescent="0.25">
      <c r="B941" s="9" t="s">
        <v>12</v>
      </c>
      <c r="C941" s="9" t="s">
        <v>13</v>
      </c>
      <c r="D941" s="9" t="s">
        <v>669</v>
      </c>
      <c r="E941" s="9" t="s">
        <v>15</v>
      </c>
      <c r="F941" s="9" t="s">
        <v>670</v>
      </c>
      <c r="G941" s="9" t="s">
        <v>661</v>
      </c>
      <c r="H941" s="9" t="s">
        <v>672</v>
      </c>
      <c r="I941" s="9">
        <v>4</v>
      </c>
      <c r="J941" s="9"/>
      <c r="K941" s="9" t="s">
        <v>19</v>
      </c>
      <c r="L941" s="9"/>
    </row>
    <row r="942" spans="2:12" x14ac:dyDescent="0.25">
      <c r="B942" s="9"/>
      <c r="C942" s="9"/>
      <c r="D942" s="9"/>
      <c r="E942" s="9"/>
      <c r="F942" s="9"/>
      <c r="G942" s="9"/>
      <c r="H942" s="9"/>
      <c r="I942" s="9"/>
      <c r="J942" s="9"/>
      <c r="K942" s="9"/>
      <c r="L942" s="9"/>
    </row>
    <row r="943" spans="2:12" ht="180" x14ac:dyDescent="0.25">
      <c r="B943" s="9"/>
      <c r="C943" s="9"/>
      <c r="D943" s="9"/>
      <c r="E943" s="9"/>
      <c r="F943" s="9" t="s">
        <v>671</v>
      </c>
      <c r="G943" s="9"/>
      <c r="H943" s="9"/>
      <c r="I943" s="9"/>
      <c r="J943" s="9"/>
      <c r="K943" s="9"/>
      <c r="L943" s="9"/>
    </row>
    <row r="944" spans="2:12" ht="75" x14ac:dyDescent="0.25">
      <c r="B944" s="9">
        <v>20</v>
      </c>
      <c r="C944" s="9" t="s">
        <v>12</v>
      </c>
      <c r="D944" s="9" t="s">
        <v>13</v>
      </c>
      <c r="E944" s="9" t="s">
        <v>673</v>
      </c>
      <c r="F944" s="9" t="s">
        <v>15</v>
      </c>
      <c r="G944" s="9" t="s">
        <v>674</v>
      </c>
      <c r="H944" s="9" t="s">
        <v>650</v>
      </c>
      <c r="I944" s="10">
        <v>42118</v>
      </c>
      <c r="J944" s="9">
        <v>4</v>
      </c>
      <c r="K944" s="9"/>
      <c r="L944" s="9" t="s">
        <v>19</v>
      </c>
    </row>
    <row r="945" spans="2:12" x14ac:dyDescent="0.25">
      <c r="B945" s="9"/>
      <c r="C945" s="9"/>
      <c r="D945" s="9"/>
      <c r="E945" s="9"/>
      <c r="F945" s="9"/>
      <c r="G945" s="9"/>
      <c r="H945" s="9"/>
      <c r="I945" s="9"/>
      <c r="J945" s="9"/>
      <c r="K945" s="9"/>
      <c r="L945" s="9"/>
    </row>
    <row r="946" spans="2:12" ht="135" x14ac:dyDescent="0.25">
      <c r="B946" s="9"/>
      <c r="C946" s="9"/>
      <c r="D946" s="9"/>
      <c r="E946" s="9"/>
      <c r="F946" s="9"/>
      <c r="G946" s="9" t="s">
        <v>675</v>
      </c>
      <c r="H946" s="9"/>
      <c r="I946" s="9"/>
      <c r="J946" s="9"/>
      <c r="K946" s="9"/>
      <c r="L946" s="9"/>
    </row>
    <row r="947" spans="2:12" ht="75" x14ac:dyDescent="0.25">
      <c r="B947" s="9">
        <v>21</v>
      </c>
      <c r="C947" s="9" t="s">
        <v>12</v>
      </c>
      <c r="D947" s="9" t="s">
        <v>13</v>
      </c>
      <c r="E947" s="9" t="s">
        <v>676</v>
      </c>
      <c r="F947" s="9" t="s">
        <v>15</v>
      </c>
      <c r="G947" s="9" t="s">
        <v>677</v>
      </c>
      <c r="H947" s="9" t="s">
        <v>679</v>
      </c>
      <c r="I947" s="10">
        <v>42137</v>
      </c>
      <c r="J947" s="9">
        <v>4</v>
      </c>
      <c r="K947" s="9"/>
      <c r="L947" s="9" t="s">
        <v>19</v>
      </c>
    </row>
    <row r="948" spans="2:12" x14ac:dyDescent="0.25">
      <c r="B948" s="9"/>
      <c r="C948" s="9"/>
      <c r="D948" s="9"/>
      <c r="E948" s="9"/>
      <c r="F948" s="9"/>
      <c r="G948" s="9"/>
      <c r="H948" s="9"/>
      <c r="I948" s="9"/>
      <c r="J948" s="9"/>
      <c r="K948" s="9"/>
      <c r="L948" s="9"/>
    </row>
    <row r="949" spans="2:12" ht="165" x14ac:dyDescent="0.25">
      <c r="B949" s="9"/>
      <c r="C949" s="9"/>
      <c r="D949" s="9"/>
      <c r="E949" s="9"/>
      <c r="F949" s="9"/>
      <c r="G949" s="9" t="s">
        <v>678</v>
      </c>
      <c r="H949" s="9"/>
      <c r="I949" s="9"/>
      <c r="J949" s="9"/>
      <c r="K949" s="9"/>
      <c r="L949" s="9"/>
    </row>
    <row r="950" spans="2:12" ht="75" x14ac:dyDescent="0.25">
      <c r="B950" s="9">
        <v>22</v>
      </c>
      <c r="C950" s="9" t="s">
        <v>12</v>
      </c>
      <c r="D950" s="9" t="s">
        <v>13</v>
      </c>
      <c r="E950" s="9" t="s">
        <v>680</v>
      </c>
      <c r="F950" s="9" t="s">
        <v>15</v>
      </c>
      <c r="G950" s="9" t="s">
        <v>681</v>
      </c>
      <c r="H950" s="9" t="s">
        <v>640</v>
      </c>
      <c r="I950" s="10">
        <v>42017</v>
      </c>
      <c r="J950" s="9">
        <v>4</v>
      </c>
      <c r="K950" s="9"/>
      <c r="L950" s="9" t="s">
        <v>19</v>
      </c>
    </row>
    <row r="951" spans="2:12" x14ac:dyDescent="0.25">
      <c r="B951" s="9"/>
      <c r="C951" s="9"/>
      <c r="D951" s="9"/>
      <c r="E951" s="9"/>
      <c r="F951" s="9"/>
      <c r="G951" s="9"/>
      <c r="H951" s="9"/>
      <c r="I951" s="9"/>
      <c r="J951" s="9"/>
      <c r="K951" s="9"/>
      <c r="L951" s="9"/>
    </row>
    <row r="952" spans="2:12" ht="165" x14ac:dyDescent="0.25">
      <c r="B952" s="9"/>
      <c r="C952" s="9"/>
      <c r="D952" s="9"/>
      <c r="E952" s="9"/>
      <c r="F952" s="9"/>
      <c r="G952" s="9" t="s">
        <v>678</v>
      </c>
      <c r="H952" s="9"/>
      <c r="I952" s="9"/>
      <c r="J952" s="9"/>
      <c r="K952" s="9"/>
      <c r="L952" s="9"/>
    </row>
    <row r="953" spans="2:12" ht="75" x14ac:dyDescent="0.25">
      <c r="B953" s="9">
        <v>23</v>
      </c>
      <c r="C953" s="9" t="s">
        <v>12</v>
      </c>
      <c r="D953" s="9" t="s">
        <v>27</v>
      </c>
      <c r="E953" s="9" t="s">
        <v>682</v>
      </c>
      <c r="F953" s="9" t="s">
        <v>15</v>
      </c>
      <c r="G953" s="9" t="s">
        <v>683</v>
      </c>
      <c r="H953" s="9" t="s">
        <v>661</v>
      </c>
      <c r="I953" s="9" t="s">
        <v>30</v>
      </c>
      <c r="J953" s="9">
        <v>4</v>
      </c>
      <c r="K953" s="9"/>
      <c r="L953" s="9" t="s">
        <v>19</v>
      </c>
    </row>
    <row r="954" spans="2:12" x14ac:dyDescent="0.25">
      <c r="B954" s="9"/>
      <c r="C954" s="9"/>
      <c r="D954" s="9"/>
      <c r="E954" s="9"/>
      <c r="F954" s="9"/>
      <c r="G954" s="9"/>
      <c r="H954" s="9"/>
      <c r="I954" s="9"/>
      <c r="J954" s="9"/>
      <c r="K954" s="9"/>
      <c r="L954" s="9"/>
    </row>
    <row r="955" spans="2:12" ht="315" x14ac:dyDescent="0.25">
      <c r="B955" s="9"/>
      <c r="C955" s="9"/>
      <c r="D955" s="9"/>
      <c r="E955" s="9"/>
      <c r="F955" s="9"/>
      <c r="G955" s="9" t="s">
        <v>684</v>
      </c>
      <c r="H955" s="9"/>
      <c r="I955" s="9"/>
      <c r="J955" s="9"/>
      <c r="K955" s="9"/>
      <c r="L955" s="9"/>
    </row>
    <row r="956" spans="2:12" ht="75" x14ac:dyDescent="0.25">
      <c r="B956" s="9">
        <v>24</v>
      </c>
      <c r="C956" s="9" t="s">
        <v>12</v>
      </c>
      <c r="D956" s="9" t="s">
        <v>13</v>
      </c>
      <c r="E956" s="9" t="s">
        <v>685</v>
      </c>
      <c r="F956" s="9" t="s">
        <v>15</v>
      </c>
      <c r="G956" s="9" t="s">
        <v>686</v>
      </c>
      <c r="H956" s="9" t="s">
        <v>679</v>
      </c>
      <c r="I956" s="10">
        <v>42048</v>
      </c>
      <c r="J956" s="9">
        <v>4</v>
      </c>
      <c r="K956" s="9"/>
      <c r="L956" s="9" t="s">
        <v>19</v>
      </c>
    </row>
    <row r="957" spans="2:12" x14ac:dyDescent="0.25">
      <c r="B957" s="9"/>
      <c r="C957" s="9"/>
      <c r="D957" s="9"/>
      <c r="E957" s="9"/>
      <c r="F957" s="9"/>
      <c r="G957" s="9"/>
      <c r="H957" s="9"/>
      <c r="I957" s="9"/>
      <c r="J957" s="9"/>
      <c r="K957" s="9"/>
      <c r="L957" s="9"/>
    </row>
    <row r="958" spans="2:12" ht="315" x14ac:dyDescent="0.25">
      <c r="B958" s="9"/>
      <c r="C958" s="9"/>
      <c r="D958" s="9"/>
      <c r="E958" s="9"/>
      <c r="F958" s="9"/>
      <c r="G958" s="9" t="s">
        <v>684</v>
      </c>
      <c r="H958" s="9"/>
      <c r="I958" s="9"/>
      <c r="J958" s="9"/>
      <c r="K958" s="9"/>
      <c r="L958" s="9"/>
    </row>
    <row r="959" spans="2:12" ht="75" x14ac:dyDescent="0.25">
      <c r="B959" s="9">
        <v>25</v>
      </c>
      <c r="C959" s="9" t="s">
        <v>12</v>
      </c>
      <c r="D959" s="9" t="s">
        <v>13</v>
      </c>
      <c r="E959" s="9" t="s">
        <v>687</v>
      </c>
      <c r="F959" s="9" t="s">
        <v>15</v>
      </c>
      <c r="G959" s="9" t="s">
        <v>688</v>
      </c>
      <c r="H959" s="9" t="s">
        <v>664</v>
      </c>
      <c r="I959" s="10">
        <v>42048</v>
      </c>
      <c r="J959" s="9">
        <v>4</v>
      </c>
      <c r="K959" s="9"/>
      <c r="L959" s="9" t="s">
        <v>19</v>
      </c>
    </row>
    <row r="960" spans="2:12" x14ac:dyDescent="0.25">
      <c r="B960" s="9"/>
      <c r="C960" s="9"/>
      <c r="D960" s="9"/>
      <c r="E960" s="9"/>
      <c r="F960" s="9"/>
      <c r="G960" s="9"/>
      <c r="H960" s="9"/>
      <c r="I960" s="9"/>
      <c r="J960" s="9"/>
      <c r="K960" s="9"/>
      <c r="L960" s="9"/>
    </row>
    <row r="961" spans="2:12" ht="315" x14ac:dyDescent="0.25">
      <c r="B961" s="9"/>
      <c r="C961" s="9"/>
      <c r="D961" s="9"/>
      <c r="E961" s="9"/>
      <c r="F961" s="9"/>
      <c r="G961" s="9" t="s">
        <v>684</v>
      </c>
      <c r="H961" s="9"/>
      <c r="I961" s="9"/>
      <c r="J961" s="9"/>
      <c r="K961" s="9"/>
      <c r="L961" s="9"/>
    </row>
    <row r="962" spans="2:12" ht="75" x14ac:dyDescent="0.25">
      <c r="B962" s="9">
        <v>26</v>
      </c>
      <c r="C962" s="9" t="s">
        <v>12</v>
      </c>
      <c r="D962" s="9" t="s">
        <v>13</v>
      </c>
      <c r="E962" s="9" t="s">
        <v>689</v>
      </c>
      <c r="F962" s="9" t="s">
        <v>15</v>
      </c>
      <c r="G962" s="9" t="s">
        <v>690</v>
      </c>
      <c r="H962" s="9" t="s">
        <v>692</v>
      </c>
      <c r="I962" s="10">
        <v>42175</v>
      </c>
      <c r="J962" s="9">
        <v>4</v>
      </c>
      <c r="K962" s="9"/>
      <c r="L962" s="9" t="s">
        <v>19</v>
      </c>
    </row>
    <row r="963" spans="2:12" x14ac:dyDescent="0.25">
      <c r="B963" s="9"/>
      <c r="C963" s="9"/>
      <c r="D963" s="9"/>
      <c r="E963" s="9"/>
      <c r="F963" s="9"/>
      <c r="G963" s="9"/>
      <c r="H963" s="9"/>
      <c r="I963" s="9"/>
      <c r="J963" s="9"/>
      <c r="K963" s="9"/>
      <c r="L963" s="9"/>
    </row>
    <row r="964" spans="2:12" ht="60" x14ac:dyDescent="0.25">
      <c r="B964" s="9"/>
      <c r="C964" s="9"/>
      <c r="D964" s="9"/>
      <c r="E964" s="9"/>
      <c r="F964" s="9"/>
      <c r="G964" s="9" t="s">
        <v>691</v>
      </c>
      <c r="H964" s="9"/>
      <c r="I964" s="9"/>
      <c r="J964" s="9"/>
      <c r="K964" s="9"/>
      <c r="L964" s="9"/>
    </row>
    <row r="965" spans="2:12" ht="75" x14ac:dyDescent="0.25">
      <c r="B965" s="9">
        <v>27</v>
      </c>
      <c r="C965" s="9" t="s">
        <v>12</v>
      </c>
      <c r="D965" s="9" t="s">
        <v>13</v>
      </c>
      <c r="E965" s="9" t="s">
        <v>693</v>
      </c>
      <c r="F965" s="9" t="s">
        <v>15</v>
      </c>
      <c r="G965" s="9" t="s">
        <v>694</v>
      </c>
      <c r="H965" s="9" t="s">
        <v>692</v>
      </c>
      <c r="I965" s="10">
        <v>42107</v>
      </c>
      <c r="J965" s="9">
        <v>4</v>
      </c>
      <c r="K965" s="9"/>
      <c r="L965" s="9" t="s">
        <v>19</v>
      </c>
    </row>
    <row r="966" spans="2:12" x14ac:dyDescent="0.25">
      <c r="B966" s="9"/>
      <c r="C966" s="9"/>
      <c r="D966" s="9"/>
      <c r="E966" s="9"/>
      <c r="F966" s="9"/>
      <c r="G966" s="9"/>
      <c r="H966" s="9"/>
      <c r="I966" s="9"/>
      <c r="J966" s="9"/>
      <c r="K966" s="9"/>
      <c r="L966" s="9"/>
    </row>
    <row r="967" spans="2:12" ht="225" x14ac:dyDescent="0.25">
      <c r="B967" s="9"/>
      <c r="C967" s="9"/>
      <c r="D967" s="9"/>
      <c r="E967" s="9"/>
      <c r="F967" s="9"/>
      <c r="G967" s="9" t="s">
        <v>695</v>
      </c>
      <c r="H967" s="9"/>
      <c r="I967" s="9"/>
      <c r="J967" s="9"/>
      <c r="K967" s="9"/>
      <c r="L967" s="9"/>
    </row>
    <row r="968" spans="2:12" ht="75" x14ac:dyDescent="0.25">
      <c r="B968" s="9">
        <v>29</v>
      </c>
      <c r="C968" s="9" t="s">
        <v>12</v>
      </c>
      <c r="D968" s="9" t="s">
        <v>13</v>
      </c>
      <c r="E968" s="9" t="s">
        <v>696</v>
      </c>
      <c r="F968" s="9" t="s">
        <v>15</v>
      </c>
      <c r="G968" s="9" t="s">
        <v>697</v>
      </c>
      <c r="H968" s="9" t="s">
        <v>699</v>
      </c>
      <c r="I968" s="9" t="s">
        <v>700</v>
      </c>
      <c r="J968" s="9">
        <v>4</v>
      </c>
      <c r="K968" s="9"/>
      <c r="L968" s="9" t="s">
        <v>19</v>
      </c>
    </row>
    <row r="969" spans="2:12" x14ac:dyDescent="0.25">
      <c r="B969" s="9"/>
      <c r="C969" s="9"/>
      <c r="D969" s="9"/>
      <c r="E969" s="9"/>
      <c r="F969" s="9"/>
      <c r="G969" s="9"/>
      <c r="H969" s="9"/>
      <c r="I969" s="9"/>
      <c r="J969" s="9"/>
      <c r="K969" s="9"/>
      <c r="L969" s="9"/>
    </row>
    <row r="970" spans="2:12" ht="195" x14ac:dyDescent="0.25">
      <c r="B970" s="9"/>
      <c r="C970" s="9"/>
      <c r="D970" s="9"/>
      <c r="E970" s="9"/>
      <c r="F970" s="9"/>
      <c r="G970" s="9" t="s">
        <v>698</v>
      </c>
      <c r="H970" s="9"/>
      <c r="I970" s="9"/>
      <c r="J970" s="9"/>
      <c r="K970" s="9"/>
      <c r="L970" s="9"/>
    </row>
    <row r="971" spans="2:12" ht="75" x14ac:dyDescent="0.25">
      <c r="B971" s="9">
        <v>30</v>
      </c>
      <c r="C971" s="9" t="s">
        <v>12</v>
      </c>
      <c r="D971" s="9" t="s">
        <v>27</v>
      </c>
      <c r="E971" s="9" t="s">
        <v>701</v>
      </c>
      <c r="F971" s="9" t="s">
        <v>15</v>
      </c>
      <c r="G971" s="9" t="s">
        <v>702</v>
      </c>
      <c r="H971" s="9" t="s">
        <v>704</v>
      </c>
      <c r="I971" s="9" t="s">
        <v>211</v>
      </c>
      <c r="J971" s="9">
        <v>4</v>
      </c>
      <c r="K971" s="9"/>
      <c r="L971" s="9" t="s">
        <v>19</v>
      </c>
    </row>
    <row r="972" spans="2:12" x14ac:dyDescent="0.25">
      <c r="B972" s="9"/>
      <c r="C972" s="9"/>
      <c r="D972" s="9"/>
      <c r="E972" s="9"/>
      <c r="F972" s="9"/>
      <c r="G972" s="9"/>
      <c r="H972" s="9"/>
      <c r="I972" s="9"/>
      <c r="J972" s="9"/>
      <c r="K972" s="9"/>
      <c r="L972" s="9"/>
    </row>
    <row r="973" spans="2:12" ht="180" x14ac:dyDescent="0.25">
      <c r="B973" s="9"/>
      <c r="C973" s="9"/>
      <c r="D973" s="9"/>
      <c r="E973" s="9"/>
      <c r="F973" s="9"/>
      <c r="G973" s="9" t="s">
        <v>703</v>
      </c>
      <c r="H973" s="9"/>
      <c r="I973" s="9"/>
      <c r="J973" s="9"/>
      <c r="K973" s="9"/>
      <c r="L973" s="9"/>
    </row>
    <row r="974" spans="2:12" ht="75" x14ac:dyDescent="0.25">
      <c r="B974" s="9">
        <v>31</v>
      </c>
      <c r="C974" s="9" t="s">
        <v>12</v>
      </c>
      <c r="D974" s="9" t="s">
        <v>27</v>
      </c>
      <c r="E974" s="9" t="s">
        <v>705</v>
      </c>
      <c r="F974" s="9" t="s">
        <v>15</v>
      </c>
      <c r="G974" s="9" t="s">
        <v>706</v>
      </c>
      <c r="H974" s="9" t="s">
        <v>708</v>
      </c>
      <c r="I974" s="9" t="s">
        <v>211</v>
      </c>
      <c r="J974" s="9">
        <v>4</v>
      </c>
      <c r="K974" s="9"/>
      <c r="L974" s="9" t="s">
        <v>19</v>
      </c>
    </row>
    <row r="975" spans="2:12" x14ac:dyDescent="0.25">
      <c r="B975" s="9"/>
      <c r="C975" s="9"/>
      <c r="D975" s="9"/>
      <c r="E975" s="9"/>
      <c r="F975" s="9"/>
      <c r="G975" s="9"/>
      <c r="H975" s="9"/>
      <c r="I975" s="9"/>
      <c r="J975" s="9"/>
      <c r="K975" s="9"/>
      <c r="L975" s="9"/>
    </row>
    <row r="976" spans="2:12" ht="135" x14ac:dyDescent="0.25">
      <c r="B976" s="9"/>
      <c r="C976" s="9"/>
      <c r="D976" s="9"/>
      <c r="E976" s="9"/>
      <c r="F976" s="9"/>
      <c r="G976" s="9" t="s">
        <v>707</v>
      </c>
      <c r="H976" s="9"/>
      <c r="I976" s="9"/>
      <c r="J976" s="9"/>
      <c r="K976" s="9"/>
      <c r="L976" s="9"/>
    </row>
    <row r="977" spans="2:12" ht="75" x14ac:dyDescent="0.25">
      <c r="B977" s="9">
        <v>32</v>
      </c>
      <c r="C977" s="9" t="s">
        <v>12</v>
      </c>
      <c r="D977" s="9" t="s">
        <v>13</v>
      </c>
      <c r="E977" s="9" t="s">
        <v>709</v>
      </c>
      <c r="F977" s="9" t="s">
        <v>15</v>
      </c>
      <c r="G977" s="9" t="s">
        <v>710</v>
      </c>
      <c r="H977" s="9" t="s">
        <v>712</v>
      </c>
      <c r="I977" s="9" t="s">
        <v>713</v>
      </c>
      <c r="J977" s="9">
        <v>4</v>
      </c>
      <c r="K977" s="9"/>
      <c r="L977" s="9" t="s">
        <v>19</v>
      </c>
    </row>
    <row r="978" spans="2:12" x14ac:dyDescent="0.25">
      <c r="B978" s="9"/>
      <c r="C978" s="9"/>
      <c r="D978" s="9"/>
      <c r="E978" s="9"/>
      <c r="F978" s="9"/>
      <c r="G978" s="9"/>
      <c r="H978" s="9"/>
      <c r="I978" s="9"/>
      <c r="J978" s="9"/>
      <c r="K978" s="9"/>
      <c r="L978" s="9"/>
    </row>
    <row r="979" spans="2:12" ht="240" x14ac:dyDescent="0.25">
      <c r="B979" s="9"/>
      <c r="C979" s="9"/>
      <c r="D979" s="9"/>
      <c r="E979" s="9"/>
      <c r="F979" s="9"/>
      <c r="G979" s="9" t="s">
        <v>711</v>
      </c>
      <c r="H979" s="9"/>
      <c r="I979" s="9"/>
      <c r="J979" s="9"/>
      <c r="K979" s="9"/>
      <c r="L979" s="9"/>
    </row>
    <row r="980" spans="2:12" ht="75" x14ac:dyDescent="0.25">
      <c r="B980" s="9">
        <v>33</v>
      </c>
      <c r="C980" s="9" t="s">
        <v>12</v>
      </c>
      <c r="D980" s="9" t="s">
        <v>13</v>
      </c>
      <c r="E980" s="9" t="s">
        <v>714</v>
      </c>
      <c r="F980" s="9" t="s">
        <v>15</v>
      </c>
      <c r="G980" s="9" t="s">
        <v>715</v>
      </c>
      <c r="H980" s="9" t="s">
        <v>717</v>
      </c>
      <c r="I980" s="10">
        <v>42277</v>
      </c>
      <c r="J980" s="9">
        <v>4</v>
      </c>
      <c r="K980" s="9"/>
      <c r="L980" s="9" t="s">
        <v>19</v>
      </c>
    </row>
    <row r="981" spans="2:12" x14ac:dyDescent="0.25">
      <c r="B981" s="9"/>
      <c r="C981" s="9"/>
      <c r="D981" s="9"/>
      <c r="E981" s="9"/>
      <c r="F981" s="9"/>
      <c r="G981" s="9"/>
      <c r="H981" s="9"/>
      <c r="I981" s="9"/>
      <c r="J981" s="9"/>
      <c r="K981" s="9"/>
      <c r="L981" s="9"/>
    </row>
    <row r="982" spans="2:12" ht="180" x14ac:dyDescent="0.25">
      <c r="B982" s="9"/>
      <c r="C982" s="9"/>
      <c r="D982" s="9"/>
      <c r="E982" s="9"/>
      <c r="F982" s="9"/>
      <c r="G982" s="9" t="s">
        <v>716</v>
      </c>
      <c r="H982" s="9"/>
      <c r="I982" s="9"/>
      <c r="J982" s="9"/>
      <c r="K982" s="9"/>
      <c r="L982" s="9"/>
    </row>
    <row r="983" spans="2:12" ht="75" x14ac:dyDescent="0.25">
      <c r="B983" s="9">
        <v>34</v>
      </c>
      <c r="C983" s="9" t="s">
        <v>12</v>
      </c>
      <c r="D983" s="9" t="s">
        <v>13</v>
      </c>
      <c r="E983" s="9" t="s">
        <v>718</v>
      </c>
      <c r="F983" s="9" t="s">
        <v>15</v>
      </c>
      <c r="G983" s="9" t="s">
        <v>719</v>
      </c>
      <c r="H983" s="9" t="s">
        <v>708</v>
      </c>
      <c r="I983" s="10">
        <v>42232</v>
      </c>
      <c r="J983" s="9">
        <v>4</v>
      </c>
      <c r="K983" s="9"/>
      <c r="L983" s="9" t="s">
        <v>19</v>
      </c>
    </row>
    <row r="984" spans="2:12" x14ac:dyDescent="0.25">
      <c r="B984" s="9"/>
      <c r="C984" s="9"/>
      <c r="D984" s="9"/>
      <c r="E984" s="9"/>
      <c r="F984" s="9"/>
      <c r="G984" s="9"/>
      <c r="H984" s="9"/>
      <c r="I984" s="9"/>
      <c r="J984" s="9"/>
      <c r="K984" s="9"/>
      <c r="L984" s="9"/>
    </row>
    <row r="985" spans="2:12" ht="255" x14ac:dyDescent="0.25">
      <c r="B985" s="9"/>
      <c r="C985" s="9"/>
      <c r="D985" s="9"/>
      <c r="E985" s="9"/>
      <c r="F985" s="9"/>
      <c r="G985" s="9" t="s">
        <v>720</v>
      </c>
      <c r="H985" s="9"/>
      <c r="I985" s="9"/>
      <c r="J985" s="9"/>
      <c r="K985" s="9"/>
      <c r="L985" s="9"/>
    </row>
    <row r="986" spans="2:12" ht="75" x14ac:dyDescent="0.25">
      <c r="B986" s="9">
        <v>35</v>
      </c>
      <c r="C986" s="9" t="s">
        <v>12</v>
      </c>
      <c r="D986" s="9" t="s">
        <v>13</v>
      </c>
      <c r="E986" s="9" t="s">
        <v>721</v>
      </c>
      <c r="F986" s="9" t="s">
        <v>15</v>
      </c>
      <c r="G986" s="9" t="s">
        <v>722</v>
      </c>
      <c r="H986" s="9" t="s">
        <v>708</v>
      </c>
      <c r="I986" s="10">
        <v>42110</v>
      </c>
      <c r="J986" s="9">
        <v>4</v>
      </c>
      <c r="K986" s="9"/>
      <c r="L986" s="9" t="s">
        <v>19</v>
      </c>
    </row>
    <row r="987" spans="2:12" x14ac:dyDescent="0.25">
      <c r="B987" s="9"/>
      <c r="C987" s="9"/>
      <c r="D987" s="9"/>
      <c r="E987" s="9"/>
      <c r="F987" s="9"/>
      <c r="G987" s="9"/>
      <c r="H987" s="9"/>
      <c r="I987" s="9"/>
      <c r="J987" s="9"/>
      <c r="K987" s="9"/>
      <c r="L987" s="9"/>
    </row>
    <row r="988" spans="2:12" ht="255" x14ac:dyDescent="0.25">
      <c r="B988" s="9"/>
      <c r="C988" s="9"/>
      <c r="D988" s="9"/>
      <c r="E988" s="9"/>
      <c r="F988" s="9"/>
      <c r="G988" s="9" t="s">
        <v>720</v>
      </c>
      <c r="H988" s="9"/>
      <c r="I988" s="9"/>
      <c r="J988" s="9"/>
      <c r="K988" s="9"/>
      <c r="L988" s="9"/>
    </row>
    <row r="989" spans="2:12" ht="90" x14ac:dyDescent="0.25">
      <c r="B989" s="9" t="s">
        <v>12</v>
      </c>
      <c r="C989" s="9" t="s">
        <v>13</v>
      </c>
      <c r="D989" s="9" t="s">
        <v>723</v>
      </c>
      <c r="E989" s="9" t="s">
        <v>15</v>
      </c>
      <c r="F989" s="9" t="s">
        <v>724</v>
      </c>
      <c r="G989" s="9" t="s">
        <v>726</v>
      </c>
      <c r="H989" s="10">
        <v>42230</v>
      </c>
      <c r="I989" s="9">
        <v>4</v>
      </c>
      <c r="J989" s="9"/>
      <c r="K989" s="9" t="s">
        <v>19</v>
      </c>
      <c r="L989" s="9"/>
    </row>
    <row r="990" spans="2:12" x14ac:dyDescent="0.25">
      <c r="B990" s="9"/>
      <c r="C990" s="9"/>
      <c r="D990" s="9"/>
      <c r="E990" s="9"/>
      <c r="F990" s="9"/>
      <c r="G990" s="9"/>
      <c r="H990" s="9"/>
      <c r="I990" s="9"/>
      <c r="J990" s="9"/>
      <c r="K990" s="9"/>
      <c r="L990" s="9"/>
    </row>
    <row r="991" spans="2:12" ht="150" x14ac:dyDescent="0.25">
      <c r="B991" s="9"/>
      <c r="C991" s="9"/>
      <c r="D991" s="9"/>
      <c r="E991" s="9"/>
      <c r="F991" s="9" t="s">
        <v>725</v>
      </c>
      <c r="G991" s="9"/>
      <c r="H991" s="9"/>
      <c r="I991" s="9"/>
      <c r="J991" s="9"/>
      <c r="K991" s="9"/>
      <c r="L991" s="9"/>
    </row>
    <row r="992" spans="2:12" ht="135" x14ac:dyDescent="0.25">
      <c r="B992" s="9">
        <v>2</v>
      </c>
      <c r="C992" s="9" t="s">
        <v>12</v>
      </c>
      <c r="D992" s="9" t="s">
        <v>13</v>
      </c>
      <c r="E992" s="9" t="s">
        <v>727</v>
      </c>
      <c r="F992" s="9" t="s">
        <v>15</v>
      </c>
      <c r="G992" s="9" t="s">
        <v>728</v>
      </c>
      <c r="H992" s="9" t="s">
        <v>730</v>
      </c>
      <c r="I992" s="10">
        <v>42230</v>
      </c>
      <c r="J992" s="9">
        <v>4</v>
      </c>
      <c r="K992" s="9"/>
      <c r="L992" s="9" t="s">
        <v>19</v>
      </c>
    </row>
    <row r="993" spans="2:12" x14ac:dyDescent="0.25">
      <c r="B993" s="9"/>
      <c r="C993" s="9"/>
      <c r="D993" s="9"/>
      <c r="E993" s="9"/>
      <c r="F993" s="9"/>
      <c r="G993" s="9"/>
      <c r="H993" s="9"/>
      <c r="I993" s="9"/>
      <c r="J993" s="9"/>
      <c r="K993" s="9"/>
      <c r="L993" s="9"/>
    </row>
    <row r="994" spans="2:12" ht="105" x14ac:dyDescent="0.25">
      <c r="B994" s="9"/>
      <c r="C994" s="9"/>
      <c r="D994" s="9"/>
      <c r="E994" s="9"/>
      <c r="F994" s="9"/>
      <c r="G994" s="9" t="s">
        <v>729</v>
      </c>
      <c r="H994" s="9"/>
      <c r="I994" s="9"/>
      <c r="J994" s="9"/>
      <c r="K994" s="9"/>
      <c r="L994" s="9"/>
    </row>
    <row r="995" spans="2:12" ht="105" x14ac:dyDescent="0.25">
      <c r="B995" s="9" t="s">
        <v>12</v>
      </c>
      <c r="C995" s="9" t="s">
        <v>13</v>
      </c>
      <c r="D995" s="9" t="s">
        <v>731</v>
      </c>
      <c r="E995" s="9" t="s">
        <v>15</v>
      </c>
      <c r="F995" s="9" t="s">
        <v>732</v>
      </c>
      <c r="G995" s="9" t="s">
        <v>734</v>
      </c>
      <c r="H995" s="10">
        <v>42230</v>
      </c>
      <c r="I995" s="9">
        <v>4</v>
      </c>
      <c r="J995" s="9"/>
      <c r="K995" s="9" t="s">
        <v>19</v>
      </c>
      <c r="L995" s="9"/>
    </row>
    <row r="996" spans="2:12" x14ac:dyDescent="0.25">
      <c r="B996" s="9"/>
      <c r="C996" s="9"/>
      <c r="D996" s="9"/>
      <c r="E996" s="9"/>
      <c r="F996" s="9"/>
      <c r="G996" s="9"/>
      <c r="H996" s="9"/>
      <c r="I996" s="9"/>
      <c r="J996" s="9"/>
      <c r="K996" s="9"/>
      <c r="L996" s="9"/>
    </row>
    <row r="997" spans="2:12" ht="75" x14ac:dyDescent="0.25">
      <c r="B997" s="9"/>
      <c r="C997" s="9"/>
      <c r="D997" s="9"/>
      <c r="E997" s="9"/>
      <c r="F997" s="9" t="s">
        <v>733</v>
      </c>
      <c r="G997" s="9"/>
      <c r="H997" s="9"/>
      <c r="I997" s="9"/>
      <c r="J997" s="9"/>
      <c r="K997" s="9"/>
      <c r="L997" s="9"/>
    </row>
    <row r="998" spans="2:12" ht="75" x14ac:dyDescent="0.25">
      <c r="B998" s="9">
        <v>6</v>
      </c>
      <c r="C998" s="9" t="s">
        <v>12</v>
      </c>
      <c r="D998" s="9" t="s">
        <v>27</v>
      </c>
      <c r="E998" s="9" t="s">
        <v>735</v>
      </c>
      <c r="F998" s="9" t="s">
        <v>15</v>
      </c>
      <c r="G998" s="9" t="s">
        <v>736</v>
      </c>
      <c r="H998" s="9" t="s">
        <v>503</v>
      </c>
      <c r="I998" s="9">
        <f>-2 / 10</f>
        <v>-0.2</v>
      </c>
      <c r="J998" s="9">
        <v>4</v>
      </c>
      <c r="K998" s="9"/>
      <c r="L998" s="9" t="s">
        <v>19</v>
      </c>
    </row>
    <row r="999" spans="2:12" x14ac:dyDescent="0.25">
      <c r="B999" s="9"/>
      <c r="C999" s="9"/>
      <c r="D999" s="9"/>
      <c r="E999" s="9"/>
      <c r="F999" s="9"/>
      <c r="G999" s="9"/>
      <c r="H999" s="9"/>
      <c r="I999" s="9"/>
      <c r="J999" s="9"/>
      <c r="K999" s="9"/>
      <c r="L999" s="9"/>
    </row>
    <row r="1000" spans="2:12" ht="360" x14ac:dyDescent="0.25">
      <c r="B1000" s="9"/>
      <c r="C1000" s="9"/>
      <c r="D1000" s="9"/>
      <c r="E1000" s="9"/>
      <c r="F1000" s="9"/>
      <c r="G1000" s="9" t="s">
        <v>737</v>
      </c>
      <c r="H1000" s="9"/>
      <c r="I1000" s="9"/>
      <c r="J1000" s="9"/>
      <c r="K1000" s="9"/>
      <c r="L1000" s="9"/>
    </row>
    <row r="1001" spans="2:12" ht="75" x14ac:dyDescent="0.25">
      <c r="B1001" s="9">
        <v>7</v>
      </c>
      <c r="C1001" s="9" t="s">
        <v>12</v>
      </c>
      <c r="D1001" s="9" t="s">
        <v>13</v>
      </c>
      <c r="E1001" s="9" t="s">
        <v>738</v>
      </c>
      <c r="F1001" s="9" t="s">
        <v>15</v>
      </c>
      <c r="G1001" s="9" t="s">
        <v>739</v>
      </c>
      <c r="H1001" s="9" t="s">
        <v>741</v>
      </c>
      <c r="I1001" s="10">
        <v>42049</v>
      </c>
      <c r="J1001" s="9">
        <v>4</v>
      </c>
      <c r="K1001" s="9"/>
      <c r="L1001" s="9" t="s">
        <v>19</v>
      </c>
    </row>
    <row r="1002" spans="2:12" x14ac:dyDescent="0.25">
      <c r="B1002" s="9"/>
      <c r="C1002" s="9"/>
      <c r="D1002" s="9"/>
      <c r="E1002" s="9"/>
      <c r="F1002" s="9"/>
      <c r="G1002" s="9"/>
      <c r="H1002" s="9"/>
      <c r="I1002" s="9"/>
      <c r="J1002" s="9"/>
      <c r="K1002" s="9"/>
      <c r="L1002" s="9"/>
    </row>
    <row r="1003" spans="2:12" ht="210" x14ac:dyDescent="0.25">
      <c r="B1003" s="9"/>
      <c r="C1003" s="9"/>
      <c r="D1003" s="9"/>
      <c r="E1003" s="9"/>
      <c r="F1003" s="9"/>
      <c r="G1003" s="9" t="s">
        <v>740</v>
      </c>
      <c r="H1003" s="9"/>
      <c r="I1003" s="9"/>
      <c r="J1003" s="9"/>
      <c r="K1003" s="9"/>
      <c r="L1003" s="9"/>
    </row>
    <row r="1004" spans="2:12" ht="75" x14ac:dyDescent="0.25">
      <c r="B1004" s="9">
        <v>8</v>
      </c>
      <c r="C1004" s="9" t="s">
        <v>12</v>
      </c>
      <c r="D1004" s="9" t="s">
        <v>13</v>
      </c>
      <c r="E1004" s="9" t="s">
        <v>742</v>
      </c>
      <c r="F1004" s="9" t="s">
        <v>15</v>
      </c>
      <c r="G1004" s="9" t="s">
        <v>743</v>
      </c>
      <c r="H1004" s="9" t="s">
        <v>745</v>
      </c>
      <c r="I1004" s="9" t="s">
        <v>746</v>
      </c>
      <c r="J1004" s="9">
        <v>4</v>
      </c>
      <c r="K1004" s="9"/>
      <c r="L1004" s="9" t="s">
        <v>19</v>
      </c>
    </row>
    <row r="1005" spans="2:12" x14ac:dyDescent="0.25">
      <c r="B1005" s="9"/>
      <c r="C1005" s="9"/>
      <c r="D1005" s="9"/>
      <c r="E1005" s="9"/>
      <c r="F1005" s="9"/>
      <c r="G1005" s="9"/>
      <c r="H1005" s="9"/>
      <c r="I1005" s="9"/>
      <c r="J1005" s="9"/>
      <c r="K1005" s="9"/>
      <c r="L1005" s="9"/>
    </row>
    <row r="1006" spans="2:12" ht="120" x14ac:dyDescent="0.25">
      <c r="B1006" s="9"/>
      <c r="C1006" s="9"/>
      <c r="D1006" s="9"/>
      <c r="E1006" s="9"/>
      <c r="F1006" s="9"/>
      <c r="G1006" s="9" t="s">
        <v>744</v>
      </c>
      <c r="H1006" s="9"/>
      <c r="I1006" s="9"/>
      <c r="J1006" s="9"/>
      <c r="K1006" s="9"/>
      <c r="L1006" s="9"/>
    </row>
    <row r="1007" spans="2:12" ht="75" x14ac:dyDescent="0.25">
      <c r="B1007" s="9">
        <v>9</v>
      </c>
      <c r="C1007" s="9" t="s">
        <v>12</v>
      </c>
      <c r="D1007" s="9" t="s">
        <v>13</v>
      </c>
      <c r="E1007" s="9" t="s">
        <v>747</v>
      </c>
      <c r="F1007" s="9" t="s">
        <v>15</v>
      </c>
      <c r="G1007" s="9" t="s">
        <v>748</v>
      </c>
      <c r="H1007" s="9" t="s">
        <v>750</v>
      </c>
      <c r="I1007" s="10">
        <v>42236</v>
      </c>
      <c r="J1007" s="9">
        <v>4</v>
      </c>
      <c r="K1007" s="9"/>
      <c r="L1007" s="9" t="s">
        <v>19</v>
      </c>
    </row>
    <row r="1008" spans="2:12" x14ac:dyDescent="0.25">
      <c r="B1008" s="9"/>
      <c r="C1008" s="9"/>
      <c r="D1008" s="9"/>
      <c r="E1008" s="9"/>
      <c r="F1008" s="9"/>
      <c r="G1008" s="9"/>
      <c r="H1008" s="9"/>
      <c r="I1008" s="9"/>
      <c r="J1008" s="9"/>
      <c r="K1008" s="9"/>
      <c r="L1008" s="9"/>
    </row>
    <row r="1009" spans="2:12" ht="345" x14ac:dyDescent="0.25">
      <c r="B1009" s="9"/>
      <c r="C1009" s="9"/>
      <c r="D1009" s="9"/>
      <c r="E1009" s="9"/>
      <c r="F1009" s="9"/>
      <c r="G1009" s="9" t="s">
        <v>749</v>
      </c>
      <c r="H1009" s="9"/>
      <c r="I1009" s="9"/>
      <c r="J1009" s="9"/>
      <c r="K1009" s="9"/>
      <c r="L1009" s="9"/>
    </row>
    <row r="1010" spans="2:12" ht="75" x14ac:dyDescent="0.25">
      <c r="B1010" s="9">
        <v>11</v>
      </c>
      <c r="C1010" s="9" t="s">
        <v>12</v>
      </c>
      <c r="D1010" s="9" t="s">
        <v>13</v>
      </c>
      <c r="E1010" s="9" t="s">
        <v>752</v>
      </c>
      <c r="F1010" s="9" t="s">
        <v>15</v>
      </c>
      <c r="G1010" s="9" t="s">
        <v>753</v>
      </c>
      <c r="H1010" s="9" t="s">
        <v>755</v>
      </c>
      <c r="I1010" s="11">
        <v>12175</v>
      </c>
      <c r="J1010" s="9">
        <v>4</v>
      </c>
      <c r="K1010" s="9"/>
      <c r="L1010" s="9" t="s">
        <v>19</v>
      </c>
    </row>
    <row r="1011" spans="2:12" x14ac:dyDescent="0.25">
      <c r="B1011" s="9"/>
      <c r="C1011" s="9"/>
      <c r="D1011" s="9"/>
      <c r="E1011" s="9"/>
      <c r="F1011" s="9"/>
      <c r="G1011" s="9"/>
      <c r="H1011" s="9"/>
      <c r="I1011" s="9"/>
      <c r="J1011" s="9"/>
      <c r="K1011" s="9"/>
      <c r="L1011" s="9"/>
    </row>
    <row r="1012" spans="2:12" ht="300" x14ac:dyDescent="0.25">
      <c r="B1012" s="9"/>
      <c r="C1012" s="9"/>
      <c r="D1012" s="9"/>
      <c r="E1012" s="9"/>
      <c r="F1012" s="9"/>
      <c r="G1012" s="9" t="s">
        <v>754</v>
      </c>
      <c r="H1012" s="9"/>
      <c r="I1012" s="9"/>
      <c r="J1012" s="9"/>
      <c r="K1012" s="9"/>
      <c r="L1012" s="9"/>
    </row>
    <row r="1013" spans="2:12" ht="75" x14ac:dyDescent="0.25">
      <c r="B1013" s="9">
        <v>12</v>
      </c>
      <c r="C1013" s="9" t="s">
        <v>12</v>
      </c>
      <c r="D1013" s="9" t="s">
        <v>13</v>
      </c>
      <c r="E1013" s="9" t="s">
        <v>756</v>
      </c>
      <c r="F1013" s="9" t="s">
        <v>15</v>
      </c>
      <c r="G1013" s="9" t="s">
        <v>757</v>
      </c>
      <c r="H1013" s="9" t="s">
        <v>759</v>
      </c>
      <c r="I1013" s="10">
        <v>42297</v>
      </c>
      <c r="J1013" s="9">
        <v>4</v>
      </c>
      <c r="K1013" s="9"/>
      <c r="L1013" s="9" t="s">
        <v>19</v>
      </c>
    </row>
    <row r="1014" spans="2:12" x14ac:dyDescent="0.25">
      <c r="B1014" s="9"/>
      <c r="C1014" s="9"/>
      <c r="D1014" s="9"/>
      <c r="E1014" s="9"/>
      <c r="F1014" s="9"/>
      <c r="G1014" s="9"/>
      <c r="H1014" s="9"/>
      <c r="I1014" s="9"/>
      <c r="J1014" s="9"/>
      <c r="K1014" s="9"/>
      <c r="L1014" s="9"/>
    </row>
    <row r="1015" spans="2:12" ht="195" x14ac:dyDescent="0.25">
      <c r="B1015" s="9"/>
      <c r="C1015" s="9"/>
      <c r="D1015" s="9"/>
      <c r="E1015" s="9"/>
      <c r="F1015" s="9"/>
      <c r="G1015" s="9" t="s">
        <v>758</v>
      </c>
      <c r="H1015" s="9"/>
      <c r="I1015" s="9"/>
      <c r="J1015" s="9"/>
      <c r="K1015" s="9"/>
      <c r="L1015" s="9"/>
    </row>
    <row r="1016" spans="2:12" ht="90" x14ac:dyDescent="0.25">
      <c r="B1016" s="9">
        <v>13</v>
      </c>
      <c r="C1016" s="9" t="s">
        <v>12</v>
      </c>
      <c r="D1016" s="9" t="s">
        <v>13</v>
      </c>
      <c r="E1016" s="9" t="s">
        <v>760</v>
      </c>
      <c r="F1016" s="9" t="s">
        <v>15</v>
      </c>
      <c r="G1016" s="9" t="s">
        <v>761</v>
      </c>
      <c r="H1016" s="9" t="s">
        <v>764</v>
      </c>
      <c r="I1016" s="10">
        <v>42093</v>
      </c>
      <c r="J1016" s="9">
        <v>4</v>
      </c>
      <c r="K1016" s="9"/>
      <c r="L1016" s="9" t="s">
        <v>19</v>
      </c>
    </row>
    <row r="1017" spans="2:12" x14ac:dyDescent="0.25">
      <c r="B1017" s="9"/>
      <c r="C1017" s="9"/>
      <c r="D1017" s="9"/>
      <c r="E1017" s="9"/>
      <c r="F1017" s="9"/>
      <c r="G1017" s="9"/>
      <c r="H1017" s="9"/>
      <c r="I1017" s="9"/>
      <c r="J1017" s="9"/>
      <c r="K1017" s="9"/>
      <c r="L1017" s="9"/>
    </row>
    <row r="1018" spans="2:12" ht="60" x14ac:dyDescent="0.25">
      <c r="B1018" s="9"/>
      <c r="C1018" s="9"/>
      <c r="D1018" s="9"/>
      <c r="E1018" s="9"/>
      <c r="F1018" s="9"/>
      <c r="G1018" s="9" t="s">
        <v>762</v>
      </c>
      <c r="H1018" s="9"/>
      <c r="I1018" s="9"/>
      <c r="J1018" s="9"/>
      <c r="K1018" s="9"/>
      <c r="L1018" s="9"/>
    </row>
    <row r="1019" spans="2:12" x14ac:dyDescent="0.25">
      <c r="B1019" s="9"/>
      <c r="C1019" s="9"/>
      <c r="D1019" s="9"/>
      <c r="E1019" s="9"/>
      <c r="F1019" s="9"/>
      <c r="G1019" s="9"/>
      <c r="H1019" s="9"/>
      <c r="I1019" s="9"/>
      <c r="J1019" s="9"/>
      <c r="K1019" s="9"/>
      <c r="L1019" s="9"/>
    </row>
    <row r="1020" spans="2:12" ht="195" x14ac:dyDescent="0.25">
      <c r="B1020" s="9"/>
      <c r="C1020" s="9"/>
      <c r="D1020" s="9"/>
      <c r="E1020" s="9"/>
      <c r="F1020" s="9"/>
      <c r="G1020" s="9" t="s">
        <v>763</v>
      </c>
      <c r="H1020" s="9"/>
      <c r="I1020" s="9"/>
      <c r="J1020" s="9"/>
      <c r="K1020" s="9"/>
      <c r="L1020" s="9"/>
    </row>
    <row r="1021" spans="2:12" ht="75" x14ac:dyDescent="0.25">
      <c r="B1021" s="9">
        <v>14</v>
      </c>
      <c r="C1021" s="9" t="s">
        <v>12</v>
      </c>
      <c r="D1021" s="9" t="s">
        <v>13</v>
      </c>
      <c r="E1021" s="9" t="s">
        <v>765</v>
      </c>
      <c r="F1021" s="9" t="s">
        <v>15</v>
      </c>
      <c r="G1021" s="9" t="s">
        <v>766</v>
      </c>
      <c r="H1021" s="9" t="s">
        <v>768</v>
      </c>
      <c r="I1021" s="9" t="s">
        <v>769</v>
      </c>
      <c r="J1021" s="9">
        <v>4</v>
      </c>
      <c r="K1021" s="9"/>
      <c r="L1021" s="9" t="s">
        <v>19</v>
      </c>
    </row>
    <row r="1022" spans="2:12" x14ac:dyDescent="0.25">
      <c r="B1022" s="9"/>
      <c r="C1022" s="9"/>
      <c r="D1022" s="9"/>
      <c r="E1022" s="9"/>
      <c r="F1022" s="9"/>
      <c r="G1022" s="9"/>
      <c r="H1022" s="9"/>
      <c r="I1022" s="9"/>
      <c r="J1022" s="9"/>
      <c r="K1022" s="9"/>
      <c r="L1022" s="9"/>
    </row>
    <row r="1023" spans="2:12" ht="180" x14ac:dyDescent="0.25">
      <c r="B1023" s="9"/>
      <c r="C1023" s="9"/>
      <c r="D1023" s="9"/>
      <c r="E1023" s="9"/>
      <c r="F1023" s="9"/>
      <c r="G1023" s="9" t="s">
        <v>767</v>
      </c>
      <c r="H1023" s="9"/>
      <c r="I1023" s="9"/>
      <c r="J1023" s="9"/>
      <c r="K1023" s="9"/>
      <c r="L1023" s="9"/>
    </row>
    <row r="1024" spans="2:12" ht="90" x14ac:dyDescent="0.25">
      <c r="B1024" s="9">
        <v>15</v>
      </c>
      <c r="C1024" s="9" t="s">
        <v>12</v>
      </c>
      <c r="D1024" s="9" t="s">
        <v>13</v>
      </c>
      <c r="E1024" s="9" t="s">
        <v>770</v>
      </c>
      <c r="F1024" s="9" t="s">
        <v>15</v>
      </c>
      <c r="G1024" s="9" t="s">
        <v>771</v>
      </c>
      <c r="H1024" s="9" t="s">
        <v>755</v>
      </c>
      <c r="I1024" s="10">
        <v>42086</v>
      </c>
      <c r="J1024" s="9">
        <v>4</v>
      </c>
      <c r="K1024" s="9"/>
      <c r="L1024" s="9" t="s">
        <v>19</v>
      </c>
    </row>
    <row r="1025" spans="2:12" x14ac:dyDescent="0.25">
      <c r="B1025" s="9"/>
      <c r="C1025" s="9"/>
      <c r="D1025" s="9"/>
      <c r="E1025" s="9"/>
      <c r="F1025" s="9"/>
      <c r="G1025" s="9"/>
      <c r="H1025" s="9"/>
      <c r="I1025" s="9"/>
      <c r="J1025" s="9"/>
      <c r="K1025" s="9"/>
      <c r="L1025" s="9"/>
    </row>
    <row r="1026" spans="2:12" ht="90" x14ac:dyDescent="0.25">
      <c r="B1026" s="9"/>
      <c r="C1026" s="9"/>
      <c r="D1026" s="9"/>
      <c r="E1026" s="9"/>
      <c r="F1026" s="9"/>
      <c r="G1026" s="9" t="s">
        <v>772</v>
      </c>
      <c r="H1026" s="9"/>
      <c r="I1026" s="9"/>
      <c r="J1026" s="9"/>
      <c r="K1026" s="9"/>
      <c r="L1026" s="9"/>
    </row>
    <row r="1027" spans="2:12" ht="75" x14ac:dyDescent="0.25">
      <c r="B1027" s="9">
        <v>16</v>
      </c>
      <c r="C1027" s="9" t="s">
        <v>12</v>
      </c>
      <c r="D1027" s="9" t="s">
        <v>13</v>
      </c>
      <c r="E1027" s="9" t="s">
        <v>773</v>
      </c>
      <c r="F1027" s="9" t="s">
        <v>15</v>
      </c>
      <c r="G1027" s="9" t="s">
        <v>774</v>
      </c>
      <c r="H1027" s="9" t="s">
        <v>775</v>
      </c>
      <c r="I1027" s="10">
        <v>42178</v>
      </c>
      <c r="J1027" s="9">
        <v>4</v>
      </c>
      <c r="K1027" s="9"/>
      <c r="L1027" s="9" t="s">
        <v>19</v>
      </c>
    </row>
    <row r="1028" spans="2:12" x14ac:dyDescent="0.25">
      <c r="B1028" s="9"/>
      <c r="C1028" s="9"/>
      <c r="D1028" s="9"/>
      <c r="E1028" s="9"/>
      <c r="F1028" s="9"/>
      <c r="G1028" s="9"/>
      <c r="H1028" s="9"/>
      <c r="I1028" s="9"/>
      <c r="J1028" s="9"/>
      <c r="K1028" s="9"/>
      <c r="L1028" s="9"/>
    </row>
    <row r="1029" spans="2:12" ht="90" x14ac:dyDescent="0.25">
      <c r="B1029" s="9"/>
      <c r="C1029" s="9"/>
      <c r="D1029" s="9"/>
      <c r="E1029" s="9"/>
      <c r="F1029" s="9"/>
      <c r="G1029" s="9" t="s">
        <v>772</v>
      </c>
      <c r="H1029" s="9"/>
      <c r="I1029" s="9"/>
      <c r="J1029" s="9"/>
      <c r="K1029" s="9"/>
      <c r="L1029" s="9"/>
    </row>
    <row r="1030" spans="2:12" ht="75" x14ac:dyDescent="0.25">
      <c r="B1030" s="9">
        <v>17</v>
      </c>
      <c r="C1030" s="9" t="s">
        <v>12</v>
      </c>
      <c r="D1030" s="9" t="s">
        <v>13</v>
      </c>
      <c r="E1030" s="9" t="s">
        <v>776</v>
      </c>
      <c r="F1030" s="9" t="s">
        <v>15</v>
      </c>
      <c r="G1030" s="9" t="s">
        <v>777</v>
      </c>
      <c r="H1030" s="9" t="s">
        <v>759</v>
      </c>
      <c r="I1030" s="10">
        <v>42135</v>
      </c>
      <c r="J1030" s="9">
        <v>4</v>
      </c>
      <c r="K1030" s="9"/>
      <c r="L1030" s="9" t="s">
        <v>19</v>
      </c>
    </row>
    <row r="1031" spans="2:12" x14ac:dyDescent="0.25">
      <c r="B1031" s="9"/>
      <c r="C1031" s="9"/>
      <c r="D1031" s="9"/>
      <c r="E1031" s="9"/>
      <c r="F1031" s="9"/>
      <c r="G1031" s="9"/>
      <c r="H1031" s="9"/>
      <c r="I1031" s="9"/>
      <c r="J1031" s="9"/>
      <c r="K1031" s="9"/>
      <c r="L1031" s="9"/>
    </row>
    <row r="1032" spans="2:12" ht="150" x14ac:dyDescent="0.25">
      <c r="B1032" s="9"/>
      <c r="C1032" s="9"/>
      <c r="D1032" s="9"/>
      <c r="E1032" s="9"/>
      <c r="F1032" s="9"/>
      <c r="G1032" s="9" t="s">
        <v>778</v>
      </c>
      <c r="H1032" s="9"/>
      <c r="I1032" s="9"/>
      <c r="J1032" s="9"/>
      <c r="K1032" s="9"/>
      <c r="L1032" s="9"/>
    </row>
    <row r="1033" spans="2:12" x14ac:dyDescent="0.25">
      <c r="B1033" s="9"/>
      <c r="C1033" s="9"/>
      <c r="D1033" s="9"/>
      <c r="E1033" s="9"/>
      <c r="F1033" s="9"/>
      <c r="G1033" s="9"/>
      <c r="H1033" s="9"/>
      <c r="I1033" s="9"/>
      <c r="J1033" s="9"/>
      <c r="K1033" s="9"/>
      <c r="L1033" s="9"/>
    </row>
    <row r="1034" spans="2:12" ht="195" x14ac:dyDescent="0.25">
      <c r="B1034" s="9"/>
      <c r="C1034" s="9"/>
      <c r="D1034" s="9"/>
      <c r="E1034" s="9"/>
      <c r="F1034" s="9"/>
      <c r="G1034" s="9" t="s">
        <v>779</v>
      </c>
      <c r="H1034" s="9"/>
      <c r="I1034" s="9"/>
      <c r="J1034" s="9"/>
      <c r="K1034" s="9"/>
      <c r="L1034" s="9"/>
    </row>
    <row r="1035" spans="2:12" x14ac:dyDescent="0.25">
      <c r="B1035" s="9"/>
      <c r="C1035" s="9"/>
      <c r="D1035" s="9"/>
      <c r="E1035" s="9"/>
      <c r="F1035" s="9"/>
      <c r="G1035" s="9"/>
      <c r="H1035" s="9"/>
      <c r="I1035" s="9"/>
      <c r="J1035" s="9"/>
      <c r="K1035" s="9"/>
      <c r="L1035" s="9"/>
    </row>
    <row r="1036" spans="2:12" x14ac:dyDescent="0.25">
      <c r="B1036" s="9"/>
      <c r="C1036" s="9"/>
      <c r="D1036" s="9"/>
      <c r="E1036" s="9"/>
      <c r="F1036" s="9"/>
      <c r="G1036" s="9" t="s">
        <v>780</v>
      </c>
      <c r="H1036" s="9"/>
      <c r="I1036" s="9"/>
      <c r="J1036" s="9"/>
      <c r="K1036" s="9"/>
      <c r="L1036" s="9"/>
    </row>
    <row r="1037" spans="2:12" ht="75" x14ac:dyDescent="0.25">
      <c r="B1037" s="9">
        <v>18</v>
      </c>
      <c r="C1037" s="9" t="s">
        <v>12</v>
      </c>
      <c r="D1037" s="9" t="s">
        <v>13</v>
      </c>
      <c r="E1037" s="9" t="s">
        <v>781</v>
      </c>
      <c r="F1037" s="9" t="s">
        <v>15</v>
      </c>
      <c r="G1037" s="9" t="s">
        <v>782</v>
      </c>
      <c r="H1037" s="9" t="s">
        <v>768</v>
      </c>
      <c r="I1037" s="10">
        <v>42017</v>
      </c>
      <c r="J1037" s="9">
        <v>4</v>
      </c>
      <c r="K1037" s="9"/>
      <c r="L1037" s="9" t="s">
        <v>19</v>
      </c>
    </row>
    <row r="1038" spans="2:12" x14ac:dyDescent="0.25">
      <c r="B1038" s="9"/>
      <c r="C1038" s="9"/>
      <c r="D1038" s="9"/>
      <c r="E1038" s="9"/>
      <c r="F1038" s="9"/>
      <c r="G1038" s="9"/>
      <c r="H1038" s="9"/>
      <c r="I1038" s="9"/>
      <c r="J1038" s="9"/>
      <c r="K1038" s="9"/>
      <c r="L1038" s="9"/>
    </row>
    <row r="1039" spans="2:12" ht="75" x14ac:dyDescent="0.25">
      <c r="B1039" s="9"/>
      <c r="C1039" s="9"/>
      <c r="D1039" s="9"/>
      <c r="E1039" s="9"/>
      <c r="F1039" s="9"/>
      <c r="G1039" s="9" t="s">
        <v>783</v>
      </c>
      <c r="H1039" s="9"/>
      <c r="I1039" s="9"/>
      <c r="J1039" s="9"/>
      <c r="K1039" s="9"/>
      <c r="L1039" s="9"/>
    </row>
    <row r="1040" spans="2:12" x14ac:dyDescent="0.25">
      <c r="B1040" s="9"/>
      <c r="C1040" s="9"/>
      <c r="D1040" s="9"/>
      <c r="E1040" s="9"/>
      <c r="F1040" s="9"/>
      <c r="G1040" s="9"/>
      <c r="H1040" s="9"/>
      <c r="I1040" s="9"/>
      <c r="J1040" s="9"/>
      <c r="K1040" s="9"/>
      <c r="L1040" s="9"/>
    </row>
    <row r="1041" spans="2:12" ht="90" x14ac:dyDescent="0.25">
      <c r="B1041" s="9"/>
      <c r="C1041" s="9"/>
      <c r="D1041" s="9"/>
      <c r="E1041" s="9"/>
      <c r="F1041" s="9"/>
      <c r="G1041" s="9" t="s">
        <v>784</v>
      </c>
      <c r="H1041" s="9"/>
      <c r="I1041" s="9"/>
      <c r="J1041" s="9"/>
      <c r="K1041" s="9"/>
      <c r="L1041" s="9"/>
    </row>
    <row r="1042" spans="2:12" ht="75" x14ac:dyDescent="0.25">
      <c r="B1042" s="9">
        <v>19</v>
      </c>
      <c r="C1042" s="9" t="s">
        <v>12</v>
      </c>
      <c r="D1042" s="9" t="s">
        <v>27</v>
      </c>
      <c r="E1042" s="9" t="s">
        <v>785</v>
      </c>
      <c r="F1042" s="9" t="s">
        <v>15</v>
      </c>
      <c r="G1042" s="9" t="s">
        <v>786</v>
      </c>
      <c r="H1042" s="9" t="s">
        <v>789</v>
      </c>
      <c r="I1042" s="9">
        <f>-1 / 13</f>
        <v>-7.6923076923076927E-2</v>
      </c>
      <c r="J1042" s="9">
        <v>4</v>
      </c>
      <c r="K1042" s="9"/>
      <c r="L1042" s="9" t="s">
        <v>19</v>
      </c>
    </row>
    <row r="1043" spans="2:12" x14ac:dyDescent="0.25">
      <c r="B1043" s="9"/>
      <c r="C1043" s="9"/>
      <c r="D1043" s="9"/>
      <c r="E1043" s="9"/>
      <c r="F1043" s="9"/>
      <c r="G1043" s="9"/>
      <c r="H1043" s="9"/>
      <c r="I1043" s="9"/>
      <c r="J1043" s="9"/>
      <c r="K1043" s="9"/>
      <c r="L1043" s="9"/>
    </row>
    <row r="1044" spans="2:12" ht="75" x14ac:dyDescent="0.25">
      <c r="B1044" s="9"/>
      <c r="C1044" s="9"/>
      <c r="D1044" s="9"/>
      <c r="E1044" s="9"/>
      <c r="F1044" s="9"/>
      <c r="G1044" s="9" t="s">
        <v>787</v>
      </c>
      <c r="H1044" s="9"/>
      <c r="I1044" s="9"/>
      <c r="J1044" s="9"/>
      <c r="K1044" s="9"/>
      <c r="L1044" s="9"/>
    </row>
    <row r="1045" spans="2:12" x14ac:dyDescent="0.25">
      <c r="B1045" s="9"/>
      <c r="C1045" s="9"/>
      <c r="D1045" s="9"/>
      <c r="E1045" s="9"/>
      <c r="F1045" s="9"/>
      <c r="G1045" s="9"/>
      <c r="H1045" s="9"/>
      <c r="I1045" s="9"/>
      <c r="J1045" s="9"/>
      <c r="K1045" s="9"/>
      <c r="L1045" s="9"/>
    </row>
    <row r="1046" spans="2:12" ht="360" x14ac:dyDescent="0.25">
      <c r="B1046" s="9"/>
      <c r="C1046" s="9"/>
      <c r="D1046" s="9"/>
      <c r="E1046" s="9"/>
      <c r="F1046" s="9"/>
      <c r="G1046" s="9" t="s">
        <v>788</v>
      </c>
      <c r="H1046" s="9"/>
      <c r="I1046" s="9"/>
      <c r="J1046" s="9"/>
      <c r="K1046" s="9"/>
      <c r="L1046" s="9"/>
    </row>
    <row r="1047" spans="2:12" ht="75" x14ac:dyDescent="0.25">
      <c r="B1047" s="9">
        <v>20</v>
      </c>
      <c r="C1047" s="9" t="s">
        <v>12</v>
      </c>
      <c r="D1047" s="9" t="s">
        <v>13</v>
      </c>
      <c r="E1047" s="9" t="s">
        <v>790</v>
      </c>
      <c r="F1047" s="9" t="s">
        <v>15</v>
      </c>
      <c r="G1047" s="9" t="s">
        <v>791</v>
      </c>
      <c r="H1047" s="9" t="s">
        <v>768</v>
      </c>
      <c r="I1047" s="10">
        <v>42048</v>
      </c>
      <c r="J1047" s="9">
        <v>4</v>
      </c>
      <c r="K1047" s="9"/>
      <c r="L1047" s="9" t="s">
        <v>19</v>
      </c>
    </row>
    <row r="1048" spans="2:12" x14ac:dyDescent="0.25">
      <c r="B1048" s="9"/>
      <c r="C1048" s="9"/>
      <c r="D1048" s="9"/>
      <c r="E1048" s="9"/>
      <c r="F1048" s="9"/>
      <c r="G1048" s="9"/>
      <c r="H1048" s="9"/>
      <c r="I1048" s="9"/>
      <c r="J1048" s="9"/>
      <c r="K1048" s="9"/>
      <c r="L1048" s="9"/>
    </row>
    <row r="1049" spans="2:12" ht="75" x14ac:dyDescent="0.25">
      <c r="B1049" s="9"/>
      <c r="C1049" s="9"/>
      <c r="D1049" s="9"/>
      <c r="E1049" s="9"/>
      <c r="F1049" s="9"/>
      <c r="G1049" s="9" t="s">
        <v>787</v>
      </c>
      <c r="H1049" s="9"/>
      <c r="I1049" s="9"/>
      <c r="J1049" s="9"/>
      <c r="K1049" s="9"/>
      <c r="L1049" s="9"/>
    </row>
    <row r="1050" spans="2:12" x14ac:dyDescent="0.25">
      <c r="B1050" s="9"/>
      <c r="C1050" s="9"/>
      <c r="D1050" s="9"/>
      <c r="E1050" s="9"/>
      <c r="F1050" s="9"/>
      <c r="G1050" s="9"/>
      <c r="H1050" s="9"/>
      <c r="I1050" s="9"/>
      <c r="J1050" s="9"/>
      <c r="K1050" s="9"/>
      <c r="L1050" s="9"/>
    </row>
    <row r="1051" spans="2:12" ht="135" x14ac:dyDescent="0.25">
      <c r="B1051" s="9"/>
      <c r="C1051" s="9"/>
      <c r="D1051" s="9"/>
      <c r="E1051" s="9"/>
      <c r="F1051" s="9"/>
      <c r="G1051" s="9" t="s">
        <v>792</v>
      </c>
      <c r="H1051" s="9"/>
      <c r="I1051" s="9"/>
      <c r="J1051" s="9"/>
      <c r="K1051" s="9"/>
      <c r="L1051" s="9"/>
    </row>
    <row r="1052" spans="2:12" ht="90" x14ac:dyDescent="0.25">
      <c r="B1052" s="9" t="s">
        <v>12</v>
      </c>
      <c r="C1052" s="9" t="s">
        <v>13</v>
      </c>
      <c r="D1052" s="9" t="s">
        <v>793</v>
      </c>
      <c r="E1052" s="9" t="s">
        <v>15</v>
      </c>
      <c r="F1052" s="9" t="s">
        <v>794</v>
      </c>
      <c r="G1052" s="9" t="s">
        <v>218</v>
      </c>
      <c r="H1052" s="10">
        <v>42032</v>
      </c>
      <c r="I1052" s="9">
        <v>4</v>
      </c>
      <c r="J1052" s="9"/>
      <c r="K1052" s="9" t="s">
        <v>19</v>
      </c>
      <c r="L1052" s="9"/>
    </row>
    <row r="1053" spans="2:12" x14ac:dyDescent="0.25">
      <c r="B1053" s="9"/>
      <c r="C1053" s="9"/>
      <c r="D1053" s="9"/>
      <c r="E1053" s="9"/>
      <c r="F1053" s="9"/>
      <c r="G1053" s="9"/>
      <c r="H1053" s="9"/>
      <c r="I1053" s="9"/>
      <c r="J1053" s="9"/>
      <c r="K1053" s="9"/>
      <c r="L1053" s="9"/>
    </row>
    <row r="1054" spans="2:12" ht="120" x14ac:dyDescent="0.25">
      <c r="B1054" s="9"/>
      <c r="C1054" s="9"/>
      <c r="D1054" s="9"/>
      <c r="E1054" s="9"/>
      <c r="F1054" s="9" t="s">
        <v>795</v>
      </c>
      <c r="G1054" s="9"/>
      <c r="H1054" s="9"/>
      <c r="I1054" s="9"/>
      <c r="J1054" s="9"/>
      <c r="K1054" s="9"/>
      <c r="L1054" s="9"/>
    </row>
    <row r="1055" spans="2:12" ht="75" x14ac:dyDescent="0.25">
      <c r="B1055" s="9">
        <v>2</v>
      </c>
      <c r="C1055" s="9" t="s">
        <v>12</v>
      </c>
      <c r="D1055" s="9" t="s">
        <v>27</v>
      </c>
      <c r="E1055" s="9" t="s">
        <v>796</v>
      </c>
      <c r="F1055" s="9" t="s">
        <v>15</v>
      </c>
      <c r="G1055" s="9" t="s">
        <v>797</v>
      </c>
      <c r="H1055" s="9" t="s">
        <v>798</v>
      </c>
      <c r="I1055" s="9">
        <f>-3 / 28</f>
        <v>-0.10714285714285714</v>
      </c>
      <c r="J1055" s="9">
        <v>4</v>
      </c>
      <c r="K1055" s="9"/>
      <c r="L1055" s="9" t="s">
        <v>19</v>
      </c>
    </row>
    <row r="1056" spans="2:12" x14ac:dyDescent="0.25">
      <c r="B1056" s="9"/>
      <c r="C1056" s="9"/>
      <c r="D1056" s="9"/>
      <c r="E1056" s="9"/>
      <c r="F1056" s="9"/>
      <c r="G1056" s="9"/>
      <c r="H1056" s="9"/>
      <c r="I1056" s="9"/>
      <c r="J1056" s="9"/>
      <c r="K1056" s="9"/>
      <c r="L1056" s="9"/>
    </row>
    <row r="1057" spans="2:12" ht="180" x14ac:dyDescent="0.25">
      <c r="B1057" s="9"/>
      <c r="C1057" s="9"/>
      <c r="D1057" s="9"/>
      <c r="E1057" s="9"/>
      <c r="F1057" s="9"/>
      <c r="G1057" s="9" t="s">
        <v>795</v>
      </c>
      <c r="H1057" s="9"/>
      <c r="I1057" s="9"/>
      <c r="J1057" s="9"/>
      <c r="K1057" s="9"/>
      <c r="L1057" s="9"/>
    </row>
    <row r="1058" spans="2:12" ht="75" x14ac:dyDescent="0.25">
      <c r="B1058" s="9">
        <v>3</v>
      </c>
      <c r="C1058" s="9" t="s">
        <v>12</v>
      </c>
      <c r="D1058" s="9" t="s">
        <v>27</v>
      </c>
      <c r="E1058" s="9" t="s">
        <v>799</v>
      </c>
      <c r="F1058" s="9" t="s">
        <v>15</v>
      </c>
      <c r="G1058" s="9" t="s">
        <v>800</v>
      </c>
      <c r="H1058" s="9" t="s">
        <v>801</v>
      </c>
      <c r="I1058" s="9">
        <f>-5 / 28</f>
        <v>-0.17857142857142858</v>
      </c>
      <c r="J1058" s="9">
        <v>4</v>
      </c>
      <c r="K1058" s="9"/>
      <c r="L1058" s="9" t="s">
        <v>19</v>
      </c>
    </row>
    <row r="1059" spans="2:12" x14ac:dyDescent="0.25">
      <c r="B1059" s="9"/>
      <c r="C1059" s="9"/>
      <c r="D1059" s="9"/>
      <c r="E1059" s="9"/>
      <c r="F1059" s="9"/>
      <c r="G1059" s="9"/>
      <c r="H1059" s="9"/>
      <c r="I1059" s="9"/>
      <c r="J1059" s="9"/>
      <c r="K1059" s="9"/>
      <c r="L1059" s="9"/>
    </row>
    <row r="1060" spans="2:12" ht="180" x14ac:dyDescent="0.25">
      <c r="B1060" s="9"/>
      <c r="C1060" s="9"/>
      <c r="D1060" s="9"/>
      <c r="E1060" s="9"/>
      <c r="F1060" s="9"/>
      <c r="G1060" s="9" t="s">
        <v>795</v>
      </c>
      <c r="H1060" s="9"/>
      <c r="I1060" s="9"/>
      <c r="J1060" s="9"/>
      <c r="K1060" s="9"/>
      <c r="L1060" s="9"/>
    </row>
    <row r="1061" spans="2:12" ht="75" x14ac:dyDescent="0.25">
      <c r="B1061" s="9">
        <v>4</v>
      </c>
      <c r="C1061" s="9" t="s">
        <v>12</v>
      </c>
      <c r="D1061" s="9" t="s">
        <v>27</v>
      </c>
      <c r="E1061" s="9" t="s">
        <v>802</v>
      </c>
      <c r="F1061" s="9" t="s">
        <v>15</v>
      </c>
      <c r="G1061" s="9" t="s">
        <v>803</v>
      </c>
      <c r="H1061" s="9" t="s">
        <v>804</v>
      </c>
      <c r="I1061" s="9">
        <f>-2 / 28</f>
        <v>-7.1428571428571425E-2</v>
      </c>
      <c r="J1061" s="9">
        <v>4</v>
      </c>
      <c r="K1061" s="9"/>
      <c r="L1061" s="9" t="s">
        <v>19</v>
      </c>
    </row>
    <row r="1062" spans="2:12" x14ac:dyDescent="0.25">
      <c r="B1062" s="9"/>
      <c r="C1062" s="9"/>
      <c r="D1062" s="9"/>
      <c r="E1062" s="9"/>
      <c r="F1062" s="9"/>
      <c r="G1062" s="9"/>
      <c r="H1062" s="9"/>
      <c r="I1062" s="9"/>
      <c r="J1062" s="9"/>
      <c r="K1062" s="9"/>
      <c r="L1062" s="9"/>
    </row>
    <row r="1063" spans="2:12" ht="180" x14ac:dyDescent="0.25">
      <c r="B1063" s="9"/>
      <c r="C1063" s="9"/>
      <c r="D1063" s="9"/>
      <c r="E1063" s="9"/>
      <c r="F1063" s="9"/>
      <c r="G1063" s="9" t="s">
        <v>795</v>
      </c>
      <c r="H1063" s="9"/>
      <c r="I1063" s="9"/>
      <c r="J1063" s="9"/>
      <c r="K1063" s="9"/>
      <c r="L1063" s="9"/>
    </row>
    <row r="1064" spans="2:12" ht="75" x14ac:dyDescent="0.25">
      <c r="B1064" s="9">
        <v>5</v>
      </c>
      <c r="C1064" s="9" t="s">
        <v>12</v>
      </c>
      <c r="D1064" s="9" t="s">
        <v>13</v>
      </c>
      <c r="E1064" s="9" t="s">
        <v>805</v>
      </c>
      <c r="F1064" s="9" t="s">
        <v>15</v>
      </c>
      <c r="G1064" s="9" t="s">
        <v>806</v>
      </c>
      <c r="H1064" s="9" t="s">
        <v>807</v>
      </c>
      <c r="I1064" s="10">
        <v>42063</v>
      </c>
      <c r="J1064" s="9">
        <v>4</v>
      </c>
      <c r="K1064" s="9"/>
      <c r="L1064" s="9" t="s">
        <v>19</v>
      </c>
    </row>
    <row r="1065" spans="2:12" x14ac:dyDescent="0.25">
      <c r="B1065" s="9"/>
      <c r="C1065" s="9"/>
      <c r="D1065" s="9"/>
      <c r="E1065" s="9"/>
      <c r="F1065" s="9"/>
      <c r="G1065" s="9"/>
      <c r="H1065" s="9"/>
      <c r="I1065" s="9"/>
      <c r="J1065" s="9"/>
      <c r="K1065" s="9"/>
      <c r="L1065" s="9"/>
    </row>
    <row r="1066" spans="2:12" ht="180" x14ac:dyDescent="0.25">
      <c r="B1066" s="9"/>
      <c r="C1066" s="9"/>
      <c r="D1066" s="9"/>
      <c r="E1066" s="9"/>
      <c r="F1066" s="9"/>
      <c r="G1066" s="9" t="s">
        <v>795</v>
      </c>
      <c r="H1066" s="9"/>
      <c r="I1066" s="9"/>
      <c r="J1066" s="9"/>
      <c r="K1066" s="9"/>
      <c r="L1066" s="9"/>
    </row>
    <row r="1067" spans="2:12" ht="75" x14ac:dyDescent="0.25">
      <c r="B1067" s="9">
        <v>6</v>
      </c>
      <c r="C1067" s="9" t="s">
        <v>12</v>
      </c>
      <c r="D1067" s="9" t="s">
        <v>13</v>
      </c>
      <c r="E1067" s="9" t="s">
        <v>808</v>
      </c>
      <c r="F1067" s="9" t="s">
        <v>15</v>
      </c>
      <c r="G1067" s="9" t="s">
        <v>809</v>
      </c>
      <c r="H1067" s="9" t="s">
        <v>807</v>
      </c>
      <c r="I1067" s="10">
        <v>42063</v>
      </c>
      <c r="J1067" s="9">
        <v>4</v>
      </c>
      <c r="K1067" s="9"/>
      <c r="L1067" s="9" t="s">
        <v>19</v>
      </c>
    </row>
    <row r="1068" spans="2:12" x14ac:dyDescent="0.25">
      <c r="B1068" s="9"/>
      <c r="C1068" s="9"/>
      <c r="D1068" s="9"/>
      <c r="E1068" s="9"/>
      <c r="F1068" s="9"/>
      <c r="G1068" s="9"/>
      <c r="H1068" s="9"/>
      <c r="I1068" s="9"/>
      <c r="J1068" s="9"/>
      <c r="K1068" s="9"/>
      <c r="L1068" s="9"/>
    </row>
    <row r="1069" spans="2:12" ht="180" x14ac:dyDescent="0.25">
      <c r="B1069" s="9"/>
      <c r="C1069" s="9"/>
      <c r="D1069" s="9"/>
      <c r="E1069" s="9"/>
      <c r="F1069" s="9"/>
      <c r="G1069" s="9" t="s">
        <v>795</v>
      </c>
      <c r="H1069" s="9"/>
      <c r="I1069" s="9"/>
      <c r="J1069" s="9"/>
      <c r="K1069" s="9"/>
      <c r="L1069" s="9"/>
    </row>
    <row r="1070" spans="2:12" ht="75" x14ac:dyDescent="0.25">
      <c r="B1070" s="9">
        <v>7</v>
      </c>
      <c r="C1070" s="9" t="s">
        <v>12</v>
      </c>
      <c r="D1070" s="9" t="s">
        <v>13</v>
      </c>
      <c r="E1070" s="9" t="s">
        <v>810</v>
      </c>
      <c r="F1070" s="9" t="s">
        <v>15</v>
      </c>
      <c r="G1070" s="9" t="s">
        <v>811</v>
      </c>
      <c r="H1070" s="9" t="s">
        <v>812</v>
      </c>
      <c r="I1070" s="10">
        <v>42032</v>
      </c>
      <c r="J1070" s="9">
        <v>4</v>
      </c>
      <c r="K1070" s="9"/>
      <c r="L1070" s="9" t="s">
        <v>19</v>
      </c>
    </row>
    <row r="1071" spans="2:12" x14ac:dyDescent="0.25">
      <c r="B1071" s="9"/>
      <c r="C1071" s="9"/>
      <c r="D1071" s="9"/>
      <c r="E1071" s="9"/>
      <c r="F1071" s="9"/>
      <c r="G1071" s="9"/>
      <c r="H1071" s="9"/>
      <c r="I1071" s="9"/>
      <c r="J1071" s="9"/>
      <c r="K1071" s="9"/>
      <c r="L1071" s="9"/>
    </row>
    <row r="1072" spans="2:12" ht="180" x14ac:dyDescent="0.25">
      <c r="B1072" s="9"/>
      <c r="C1072" s="9"/>
      <c r="D1072" s="9"/>
      <c r="E1072" s="9"/>
      <c r="F1072" s="9"/>
      <c r="G1072" s="9" t="s">
        <v>795</v>
      </c>
      <c r="H1072" s="9"/>
      <c r="I1072" s="9"/>
      <c r="J1072" s="9"/>
      <c r="K1072" s="9"/>
      <c r="L1072" s="9"/>
    </row>
    <row r="1073" spans="2:13" ht="75" x14ac:dyDescent="0.25">
      <c r="B1073" s="9">
        <v>8</v>
      </c>
      <c r="C1073" s="9" t="s">
        <v>12</v>
      </c>
      <c r="D1073" s="9" t="s">
        <v>13</v>
      </c>
      <c r="E1073" s="9" t="s">
        <v>813</v>
      </c>
      <c r="F1073" s="9" t="s">
        <v>15</v>
      </c>
      <c r="G1073" s="9" t="s">
        <v>814</v>
      </c>
      <c r="H1073" s="9" t="s">
        <v>812</v>
      </c>
      <c r="I1073" s="10">
        <v>42032</v>
      </c>
      <c r="J1073" s="9">
        <v>4</v>
      </c>
      <c r="K1073" s="9"/>
      <c r="L1073" s="9">
        <v>45</v>
      </c>
      <c r="M1073" s="9">
        <v>0</v>
      </c>
    </row>
    <row r="1074" spans="2:13" x14ac:dyDescent="0.25">
      <c r="B1074" s="9"/>
      <c r="C1074" s="9"/>
      <c r="D1074" s="9"/>
      <c r="E1074" s="9"/>
      <c r="F1074" s="9"/>
      <c r="G1074" s="9"/>
      <c r="H1074" s="9"/>
      <c r="I1074" s="9"/>
      <c r="J1074" s="9"/>
      <c r="K1074" s="9"/>
      <c r="L1074" s="9"/>
    </row>
    <row r="1075" spans="2:13" ht="180" x14ac:dyDescent="0.25">
      <c r="B1075" s="9"/>
      <c r="C1075" s="9"/>
      <c r="D1075" s="9"/>
      <c r="E1075" s="9"/>
      <c r="F1075" s="9"/>
      <c r="G1075" s="9" t="s">
        <v>795</v>
      </c>
      <c r="H1075" s="9"/>
      <c r="I1075" s="9"/>
      <c r="J1075" s="9"/>
      <c r="K1075" s="9"/>
      <c r="L1075" s="9"/>
    </row>
    <row r="1076" spans="2:13" ht="75" x14ac:dyDescent="0.25">
      <c r="B1076" s="9">
        <v>9</v>
      </c>
      <c r="C1076" s="9" t="s">
        <v>12</v>
      </c>
      <c r="D1076" s="9" t="s">
        <v>27</v>
      </c>
      <c r="E1076" s="9" t="s">
        <v>815</v>
      </c>
      <c r="F1076" s="9" t="s">
        <v>15</v>
      </c>
      <c r="G1076" s="9" t="s">
        <v>816</v>
      </c>
      <c r="H1076" s="9" t="s">
        <v>818</v>
      </c>
      <c r="I1076" s="9" t="s">
        <v>345</v>
      </c>
      <c r="J1076" s="9">
        <v>4</v>
      </c>
      <c r="K1076" s="9"/>
      <c r="L1076" s="9" t="s">
        <v>19</v>
      </c>
    </row>
    <row r="1077" spans="2:13" x14ac:dyDescent="0.25">
      <c r="B1077" s="9"/>
      <c r="C1077" s="9"/>
      <c r="D1077" s="9"/>
      <c r="E1077" s="9"/>
      <c r="F1077" s="9"/>
      <c r="G1077" s="9"/>
      <c r="H1077" s="9"/>
      <c r="I1077" s="9"/>
      <c r="J1077" s="9"/>
      <c r="K1077" s="9"/>
      <c r="L1077" s="9"/>
    </row>
    <row r="1078" spans="2:13" ht="270" x14ac:dyDescent="0.25">
      <c r="B1078" s="9"/>
      <c r="C1078" s="9"/>
      <c r="D1078" s="9"/>
      <c r="E1078" s="9"/>
      <c r="F1078" s="9"/>
      <c r="G1078" s="9" t="s">
        <v>817</v>
      </c>
      <c r="H1078" s="9"/>
      <c r="I1078" s="9"/>
      <c r="J1078" s="9"/>
      <c r="K1078" s="9"/>
      <c r="L1078" s="9"/>
    </row>
    <row r="1079" spans="2:13" ht="75" x14ac:dyDescent="0.25">
      <c r="B1079" s="9">
        <v>10</v>
      </c>
      <c r="C1079" s="9" t="s">
        <v>12</v>
      </c>
      <c r="D1079" s="9" t="s">
        <v>13</v>
      </c>
      <c r="E1079" s="9" t="s">
        <v>819</v>
      </c>
      <c r="F1079" s="9" t="s">
        <v>15</v>
      </c>
      <c r="G1079" s="9" t="s">
        <v>820</v>
      </c>
      <c r="H1079" s="9" t="s">
        <v>818</v>
      </c>
      <c r="I1079" s="10">
        <v>42055</v>
      </c>
      <c r="J1079" s="9">
        <v>4</v>
      </c>
      <c r="K1079" s="9"/>
      <c r="L1079" s="9" t="s">
        <v>19</v>
      </c>
    </row>
    <row r="1080" spans="2:13" x14ac:dyDescent="0.25">
      <c r="B1080" s="9"/>
      <c r="C1080" s="9"/>
      <c r="D1080" s="9"/>
      <c r="E1080" s="9"/>
      <c r="F1080" s="9"/>
      <c r="G1080" s="9"/>
      <c r="H1080" s="9"/>
      <c r="I1080" s="9"/>
      <c r="J1080" s="9"/>
      <c r="K1080" s="9"/>
      <c r="L1080" s="9"/>
    </row>
    <row r="1081" spans="2:13" ht="270" x14ac:dyDescent="0.25">
      <c r="B1081" s="9"/>
      <c r="C1081" s="9"/>
      <c r="D1081" s="9"/>
      <c r="E1081" s="9"/>
      <c r="F1081" s="9"/>
      <c r="G1081" s="9" t="s">
        <v>817</v>
      </c>
      <c r="H1081" s="9"/>
      <c r="I1081" s="9"/>
      <c r="J1081" s="9"/>
      <c r="K1081" s="9"/>
      <c r="L1081" s="9"/>
    </row>
    <row r="1082" spans="2:13" ht="150" x14ac:dyDescent="0.25">
      <c r="B1082" s="9">
        <v>11</v>
      </c>
      <c r="C1082" s="9" t="s">
        <v>12</v>
      </c>
      <c r="D1082" s="9" t="s">
        <v>27</v>
      </c>
      <c r="E1082" s="9" t="s">
        <v>821</v>
      </c>
      <c r="F1082" s="9" t="s">
        <v>15</v>
      </c>
      <c r="G1082" s="9" t="s">
        <v>822</v>
      </c>
      <c r="H1082" s="9" t="s">
        <v>824</v>
      </c>
      <c r="I1082" s="9" t="s">
        <v>211</v>
      </c>
      <c r="J1082" s="9">
        <v>4</v>
      </c>
      <c r="K1082" s="9"/>
      <c r="L1082" s="9" t="s">
        <v>19</v>
      </c>
    </row>
    <row r="1083" spans="2:13" x14ac:dyDescent="0.25">
      <c r="B1083" s="9"/>
      <c r="C1083" s="9"/>
      <c r="D1083" s="9"/>
      <c r="E1083" s="9"/>
      <c r="F1083" s="9"/>
      <c r="G1083" s="9"/>
      <c r="H1083" s="9"/>
      <c r="I1083" s="9"/>
      <c r="J1083" s="9"/>
      <c r="K1083" s="9"/>
      <c r="L1083" s="9"/>
    </row>
    <row r="1084" spans="2:13" ht="300" x14ac:dyDescent="0.25">
      <c r="B1084" s="9"/>
      <c r="C1084" s="9"/>
      <c r="D1084" s="9"/>
      <c r="E1084" s="9"/>
      <c r="F1084" s="9"/>
      <c r="G1084" s="9" t="s">
        <v>823</v>
      </c>
      <c r="H1084" s="9"/>
      <c r="I1084" s="9"/>
      <c r="J1084" s="9"/>
      <c r="K1084" s="9"/>
      <c r="L1084" s="9"/>
    </row>
    <row r="1085" spans="2:13" ht="75" x14ac:dyDescent="0.25">
      <c r="B1085" s="9">
        <v>12</v>
      </c>
      <c r="C1085" s="9" t="s">
        <v>12</v>
      </c>
      <c r="D1085" s="9" t="s">
        <v>27</v>
      </c>
      <c r="E1085" s="9" t="s">
        <v>825</v>
      </c>
      <c r="F1085" s="9" t="s">
        <v>15</v>
      </c>
      <c r="G1085" s="9" t="s">
        <v>826</v>
      </c>
      <c r="H1085" s="9" t="s">
        <v>828</v>
      </c>
      <c r="I1085" s="9" t="s">
        <v>211</v>
      </c>
      <c r="J1085" s="9">
        <v>4</v>
      </c>
      <c r="K1085" s="9"/>
      <c r="L1085" s="9" t="s">
        <v>19</v>
      </c>
    </row>
    <row r="1086" spans="2:13" x14ac:dyDescent="0.25">
      <c r="B1086" s="9"/>
      <c r="C1086" s="9"/>
      <c r="D1086" s="9"/>
      <c r="E1086" s="9"/>
      <c r="F1086" s="9"/>
      <c r="G1086" s="9"/>
      <c r="H1086" s="9"/>
      <c r="I1086" s="9"/>
      <c r="J1086" s="9"/>
      <c r="K1086" s="9"/>
      <c r="L1086" s="9"/>
    </row>
    <row r="1087" spans="2:13" ht="180" x14ac:dyDescent="0.25">
      <c r="B1087" s="9"/>
      <c r="C1087" s="9"/>
      <c r="D1087" s="9"/>
      <c r="E1087" s="9"/>
      <c r="F1087" s="9"/>
      <c r="G1087" s="9" t="s">
        <v>827</v>
      </c>
      <c r="H1087" s="9"/>
      <c r="I1087" s="9"/>
      <c r="J1087" s="9"/>
      <c r="K1087" s="9"/>
      <c r="L1087" s="9"/>
    </row>
    <row r="1088" spans="2:13" ht="120" x14ac:dyDescent="0.25">
      <c r="B1088" s="9" t="s">
        <v>12</v>
      </c>
      <c r="C1088" s="9" t="s">
        <v>27</v>
      </c>
      <c r="D1088" s="9" t="s">
        <v>829</v>
      </c>
      <c r="E1088" s="9" t="s">
        <v>15</v>
      </c>
      <c r="F1088" s="9" t="s">
        <v>830</v>
      </c>
      <c r="G1088" s="9" t="s">
        <v>798</v>
      </c>
      <c r="H1088" s="9">
        <f>-2 / 22</f>
        <v>-9.0909090909090912E-2</v>
      </c>
      <c r="I1088" s="9">
        <v>4</v>
      </c>
      <c r="J1088" s="9"/>
      <c r="K1088" s="9" t="s">
        <v>19</v>
      </c>
      <c r="L1088" s="9"/>
    </row>
    <row r="1089" spans="2:12" x14ac:dyDescent="0.25">
      <c r="B1089" s="9"/>
      <c r="C1089" s="9"/>
      <c r="D1089" s="9"/>
      <c r="E1089" s="9"/>
      <c r="F1089" s="9"/>
      <c r="G1089" s="9"/>
      <c r="H1089" s="9"/>
      <c r="I1089" s="9"/>
      <c r="J1089" s="9"/>
      <c r="K1089" s="9"/>
      <c r="L1089" s="9"/>
    </row>
    <row r="1090" spans="2:12" ht="195" x14ac:dyDescent="0.25">
      <c r="B1090" s="9"/>
      <c r="C1090" s="9"/>
      <c r="D1090" s="9"/>
      <c r="E1090" s="9"/>
      <c r="F1090" s="9" t="s">
        <v>831</v>
      </c>
      <c r="G1090" s="9"/>
      <c r="H1090" s="9"/>
      <c r="I1090" s="9"/>
      <c r="J1090" s="9"/>
      <c r="K1090" s="9"/>
      <c r="L1090" s="9"/>
    </row>
    <row r="1091" spans="2:12" ht="90" x14ac:dyDescent="0.25">
      <c r="B1091" s="9">
        <v>15</v>
      </c>
      <c r="C1091" s="9" t="s">
        <v>12</v>
      </c>
      <c r="D1091" s="9" t="s">
        <v>27</v>
      </c>
      <c r="E1091" s="9" t="s">
        <v>832</v>
      </c>
      <c r="F1091" s="9" t="s">
        <v>15</v>
      </c>
      <c r="G1091" s="9" t="s">
        <v>833</v>
      </c>
      <c r="H1091" s="9" t="s">
        <v>798</v>
      </c>
      <c r="I1091" s="9" t="s">
        <v>834</v>
      </c>
      <c r="J1091" s="9">
        <v>4</v>
      </c>
      <c r="K1091" s="9"/>
      <c r="L1091" s="9" t="s">
        <v>19</v>
      </c>
    </row>
    <row r="1092" spans="2:12" x14ac:dyDescent="0.25">
      <c r="B1092" s="9"/>
      <c r="C1092" s="9"/>
      <c r="D1092" s="9"/>
      <c r="E1092" s="9"/>
      <c r="F1092" s="9"/>
      <c r="G1092" s="9"/>
      <c r="H1092" s="9"/>
      <c r="I1092" s="9"/>
      <c r="J1092" s="9"/>
      <c r="K1092" s="9"/>
      <c r="L1092" s="9"/>
    </row>
    <row r="1093" spans="2:12" ht="330" x14ac:dyDescent="0.25">
      <c r="B1093" s="9"/>
      <c r="C1093" s="9"/>
      <c r="D1093" s="9"/>
      <c r="E1093" s="9"/>
      <c r="F1093" s="9"/>
      <c r="G1093" s="9" t="s">
        <v>831</v>
      </c>
      <c r="H1093" s="9"/>
      <c r="I1093" s="9"/>
      <c r="J1093" s="9"/>
      <c r="K1093" s="9"/>
      <c r="L1093" s="9"/>
    </row>
    <row r="1094" spans="2:12" ht="75" x14ac:dyDescent="0.25">
      <c r="B1094" s="9">
        <v>16</v>
      </c>
      <c r="C1094" s="9" t="s">
        <v>12</v>
      </c>
      <c r="D1094" s="9" t="s">
        <v>27</v>
      </c>
      <c r="E1094" s="9" t="s">
        <v>835</v>
      </c>
      <c r="F1094" s="9" t="s">
        <v>15</v>
      </c>
      <c r="G1094" s="9" t="s">
        <v>836</v>
      </c>
      <c r="H1094" s="9" t="s">
        <v>838</v>
      </c>
      <c r="I1094" s="9">
        <f>-2 / 18</f>
        <v>-0.1111111111111111</v>
      </c>
      <c r="J1094" s="9">
        <v>4</v>
      </c>
      <c r="K1094" s="9"/>
      <c r="L1094" s="9" t="s">
        <v>19</v>
      </c>
    </row>
    <row r="1095" spans="2:12" x14ac:dyDescent="0.25">
      <c r="B1095" s="9"/>
      <c r="C1095" s="9"/>
      <c r="D1095" s="9"/>
      <c r="E1095" s="9"/>
      <c r="F1095" s="9"/>
      <c r="G1095" s="9"/>
      <c r="H1095" s="9"/>
      <c r="I1095" s="9"/>
      <c r="J1095" s="9"/>
      <c r="K1095" s="9"/>
      <c r="L1095" s="9"/>
    </row>
    <row r="1096" spans="2:12" ht="210" x14ac:dyDescent="0.25">
      <c r="B1096" s="9"/>
      <c r="C1096" s="9"/>
      <c r="D1096" s="9"/>
      <c r="E1096" s="9"/>
      <c r="F1096" s="9"/>
      <c r="G1096" s="9" t="s">
        <v>837</v>
      </c>
      <c r="H1096" s="9"/>
      <c r="I1096" s="9"/>
      <c r="J1096" s="9"/>
      <c r="K1096" s="9"/>
      <c r="L1096" s="9"/>
    </row>
    <row r="1097" spans="2:12" ht="75" x14ac:dyDescent="0.25">
      <c r="B1097" s="9">
        <v>17</v>
      </c>
      <c r="C1097" s="9" t="s">
        <v>12</v>
      </c>
      <c r="D1097" s="9" t="s">
        <v>27</v>
      </c>
      <c r="E1097" s="9" t="s">
        <v>839</v>
      </c>
      <c r="F1097" s="9" t="s">
        <v>15</v>
      </c>
      <c r="G1097" s="9" t="s">
        <v>840</v>
      </c>
      <c r="H1097" s="9" t="s">
        <v>841</v>
      </c>
      <c r="I1097" s="9">
        <f>-1 / 18</f>
        <v>-5.5555555555555552E-2</v>
      </c>
      <c r="J1097" s="9">
        <v>4</v>
      </c>
      <c r="K1097" s="9"/>
      <c r="L1097" s="9" t="s">
        <v>19</v>
      </c>
    </row>
    <row r="1098" spans="2:12" x14ac:dyDescent="0.25">
      <c r="B1098" s="9"/>
      <c r="C1098" s="9"/>
      <c r="D1098" s="9"/>
      <c r="E1098" s="9"/>
      <c r="F1098" s="9"/>
      <c r="G1098" s="9"/>
      <c r="H1098" s="9"/>
      <c r="I1098" s="9"/>
      <c r="J1098" s="9"/>
      <c r="K1098" s="9"/>
      <c r="L1098" s="9"/>
    </row>
    <row r="1099" spans="2:12" ht="210" x14ac:dyDescent="0.25">
      <c r="B1099" s="9"/>
      <c r="C1099" s="9"/>
      <c r="D1099" s="9"/>
      <c r="E1099" s="9"/>
      <c r="F1099" s="9"/>
      <c r="G1099" s="9" t="s">
        <v>837</v>
      </c>
      <c r="H1099" s="9"/>
      <c r="I1099" s="9"/>
      <c r="J1099" s="9"/>
      <c r="K1099" s="9"/>
      <c r="L1099" s="9"/>
    </row>
    <row r="1100" spans="2:12" ht="75" x14ac:dyDescent="0.25">
      <c r="B1100" s="9">
        <v>18</v>
      </c>
      <c r="C1100" s="9" t="s">
        <v>12</v>
      </c>
      <c r="D1100" s="9" t="s">
        <v>13</v>
      </c>
      <c r="E1100" s="9" t="s">
        <v>842</v>
      </c>
      <c r="F1100" s="9" t="s">
        <v>15</v>
      </c>
      <c r="G1100" s="9" t="s">
        <v>843</v>
      </c>
      <c r="H1100" s="9" t="s">
        <v>844</v>
      </c>
      <c r="I1100" s="10">
        <v>42022</v>
      </c>
      <c r="J1100" s="9">
        <v>4</v>
      </c>
      <c r="K1100" s="9"/>
      <c r="L1100" s="9" t="s">
        <v>19</v>
      </c>
    </row>
    <row r="1101" spans="2:12" x14ac:dyDescent="0.25">
      <c r="B1101" s="9"/>
      <c r="C1101" s="9"/>
      <c r="D1101" s="9"/>
      <c r="E1101" s="9"/>
      <c r="F1101" s="9"/>
      <c r="G1101" s="9"/>
      <c r="H1101" s="9"/>
      <c r="I1101" s="9"/>
      <c r="J1101" s="9"/>
      <c r="K1101" s="9"/>
      <c r="L1101" s="9"/>
    </row>
    <row r="1102" spans="2:12" ht="210" x14ac:dyDescent="0.25">
      <c r="B1102" s="9"/>
      <c r="C1102" s="9"/>
      <c r="D1102" s="9"/>
      <c r="E1102" s="9"/>
      <c r="F1102" s="9"/>
      <c r="G1102" s="9" t="s">
        <v>837</v>
      </c>
      <c r="H1102" s="9"/>
      <c r="I1102" s="9"/>
      <c r="J1102" s="9"/>
      <c r="K1102" s="9"/>
      <c r="L1102" s="9"/>
    </row>
    <row r="1103" spans="2:12" ht="75" x14ac:dyDescent="0.25">
      <c r="B1103" s="9">
        <v>19</v>
      </c>
      <c r="C1103" s="9" t="s">
        <v>12</v>
      </c>
      <c r="D1103" s="9" t="s">
        <v>27</v>
      </c>
      <c r="E1103" s="9" t="s">
        <v>845</v>
      </c>
      <c r="F1103" s="9" t="s">
        <v>15</v>
      </c>
      <c r="G1103" s="9" t="s">
        <v>846</v>
      </c>
      <c r="H1103" s="9" t="s">
        <v>801</v>
      </c>
      <c r="I1103" s="9">
        <f>-2 / 18</f>
        <v>-0.1111111111111111</v>
      </c>
      <c r="J1103" s="9">
        <v>4</v>
      </c>
      <c r="K1103" s="9"/>
      <c r="L1103" s="9" t="s">
        <v>19</v>
      </c>
    </row>
    <row r="1104" spans="2:12" x14ac:dyDescent="0.25">
      <c r="B1104" s="9"/>
      <c r="C1104" s="9"/>
      <c r="D1104" s="9"/>
      <c r="E1104" s="9"/>
      <c r="F1104" s="9"/>
      <c r="G1104" s="9"/>
      <c r="H1104" s="9"/>
      <c r="I1104" s="9"/>
      <c r="J1104" s="9"/>
      <c r="K1104" s="9"/>
      <c r="L1104" s="9"/>
    </row>
    <row r="1105" spans="2:12" ht="210" x14ac:dyDescent="0.25">
      <c r="B1105" s="9"/>
      <c r="C1105" s="9"/>
      <c r="D1105" s="9"/>
      <c r="E1105" s="9"/>
      <c r="F1105" s="9"/>
      <c r="G1105" s="9" t="s">
        <v>837</v>
      </c>
      <c r="H1105" s="9"/>
      <c r="I1105" s="9"/>
      <c r="J1105" s="9"/>
      <c r="K1105" s="9"/>
      <c r="L1105" s="9"/>
    </row>
    <row r="1106" spans="2:12" ht="75" x14ac:dyDescent="0.25">
      <c r="B1106" s="9">
        <v>20</v>
      </c>
      <c r="C1106" s="9" t="s">
        <v>12</v>
      </c>
      <c r="D1106" s="9" t="s">
        <v>13</v>
      </c>
      <c r="E1106" s="9" t="s">
        <v>847</v>
      </c>
      <c r="F1106" s="9" t="s">
        <v>15</v>
      </c>
      <c r="G1106" s="9" t="s">
        <v>848</v>
      </c>
      <c r="H1106" s="9" t="s">
        <v>844</v>
      </c>
      <c r="I1106" s="10">
        <v>42081</v>
      </c>
      <c r="J1106" s="9">
        <v>4</v>
      </c>
      <c r="K1106" s="9"/>
      <c r="L1106" s="9" t="s">
        <v>19</v>
      </c>
    </row>
    <row r="1107" spans="2:12" x14ac:dyDescent="0.25">
      <c r="B1107" s="9"/>
      <c r="C1107" s="9"/>
      <c r="D1107" s="9"/>
      <c r="E1107" s="9"/>
      <c r="F1107" s="9"/>
      <c r="G1107" s="9"/>
      <c r="H1107" s="9"/>
      <c r="I1107" s="9"/>
      <c r="J1107" s="9"/>
      <c r="K1107" s="9"/>
      <c r="L1107" s="9"/>
    </row>
    <row r="1108" spans="2:12" ht="210" x14ac:dyDescent="0.25">
      <c r="B1108" s="9"/>
      <c r="C1108" s="9"/>
      <c r="D1108" s="9"/>
      <c r="E1108" s="9"/>
      <c r="F1108" s="9"/>
      <c r="G1108" s="9" t="s">
        <v>837</v>
      </c>
      <c r="H1108" s="9"/>
      <c r="I1108" s="9"/>
      <c r="J1108" s="9"/>
      <c r="K1108" s="9"/>
      <c r="L1108" s="9"/>
    </row>
    <row r="1109" spans="2:12" ht="75" x14ac:dyDescent="0.25">
      <c r="B1109" s="9" t="s">
        <v>12</v>
      </c>
      <c r="C1109" s="9" t="s">
        <v>13</v>
      </c>
      <c r="D1109" s="9" t="s">
        <v>849</v>
      </c>
      <c r="E1109" s="9" t="s">
        <v>15</v>
      </c>
      <c r="F1109" s="9" t="s">
        <v>850</v>
      </c>
      <c r="G1109" s="9" t="s">
        <v>852</v>
      </c>
      <c r="H1109" s="10">
        <v>42167</v>
      </c>
      <c r="I1109" s="9">
        <v>4</v>
      </c>
      <c r="J1109" s="9"/>
      <c r="K1109" s="9" t="s">
        <v>19</v>
      </c>
      <c r="L1109" s="9"/>
    </row>
    <row r="1110" spans="2:12" x14ac:dyDescent="0.25">
      <c r="B1110" s="9"/>
      <c r="C1110" s="9"/>
      <c r="D1110" s="9"/>
      <c r="E1110" s="9"/>
      <c r="F1110" s="9"/>
      <c r="G1110" s="9"/>
      <c r="H1110" s="9"/>
      <c r="I1110" s="9"/>
      <c r="J1110" s="9"/>
      <c r="K1110" s="9"/>
      <c r="L1110" s="9"/>
    </row>
    <row r="1111" spans="2:12" ht="180" x14ac:dyDescent="0.25">
      <c r="B1111" s="9"/>
      <c r="C1111" s="9"/>
      <c r="D1111" s="9"/>
      <c r="E1111" s="9"/>
      <c r="F1111" s="9" t="s">
        <v>851</v>
      </c>
      <c r="G1111" s="9"/>
      <c r="H1111" s="9"/>
      <c r="I1111" s="9"/>
      <c r="J1111" s="9"/>
      <c r="K1111" s="9"/>
      <c r="L1111" s="9"/>
    </row>
    <row r="1112" spans="2:12" ht="120" x14ac:dyDescent="0.25">
      <c r="B1112" s="9">
        <v>22</v>
      </c>
      <c r="C1112" s="9" t="s">
        <v>12</v>
      </c>
      <c r="D1112" s="9" t="s">
        <v>27</v>
      </c>
      <c r="E1112" s="9" t="s">
        <v>853</v>
      </c>
      <c r="F1112" s="9" t="s">
        <v>15</v>
      </c>
      <c r="G1112" s="9" t="s">
        <v>854</v>
      </c>
      <c r="H1112" s="9" t="s">
        <v>852</v>
      </c>
      <c r="I1112" s="9" t="s">
        <v>211</v>
      </c>
      <c r="J1112" s="9">
        <v>4</v>
      </c>
      <c r="K1112" s="9"/>
      <c r="L1112" s="9" t="s">
        <v>19</v>
      </c>
    </row>
    <row r="1113" spans="2:12" x14ac:dyDescent="0.25">
      <c r="B1113" s="9"/>
      <c r="C1113" s="9"/>
      <c r="D1113" s="9"/>
      <c r="E1113" s="9"/>
      <c r="F1113" s="9"/>
      <c r="G1113" s="9"/>
      <c r="H1113" s="9"/>
      <c r="I1113" s="9"/>
      <c r="J1113" s="9"/>
      <c r="K1113" s="9"/>
      <c r="L1113" s="9"/>
    </row>
    <row r="1114" spans="2:12" ht="270" x14ac:dyDescent="0.25">
      <c r="B1114" s="9"/>
      <c r="C1114" s="9"/>
      <c r="D1114" s="9"/>
      <c r="E1114" s="9"/>
      <c r="F1114" s="9"/>
      <c r="G1114" s="9" t="s">
        <v>855</v>
      </c>
      <c r="H1114" s="9"/>
      <c r="I1114" s="9"/>
      <c r="J1114" s="9"/>
      <c r="K1114" s="9"/>
      <c r="L1114" s="9"/>
    </row>
    <row r="1115" spans="2:12" ht="75" x14ac:dyDescent="0.25">
      <c r="B1115" s="9">
        <v>23</v>
      </c>
      <c r="C1115" s="9" t="s">
        <v>12</v>
      </c>
      <c r="D1115" s="9" t="s">
        <v>13</v>
      </c>
      <c r="E1115" s="9" t="s">
        <v>856</v>
      </c>
      <c r="F1115" s="9" t="s">
        <v>15</v>
      </c>
      <c r="G1115" s="9" t="s">
        <v>857</v>
      </c>
      <c r="H1115" s="9" t="s">
        <v>859</v>
      </c>
      <c r="I1115" s="10">
        <v>42055</v>
      </c>
      <c r="J1115" s="9">
        <v>4</v>
      </c>
      <c r="K1115" s="9"/>
      <c r="L1115" s="9" t="s">
        <v>19</v>
      </c>
    </row>
    <row r="1116" spans="2:12" x14ac:dyDescent="0.25">
      <c r="B1116" s="9"/>
      <c r="C1116" s="9"/>
      <c r="D1116" s="9"/>
      <c r="E1116" s="9"/>
      <c r="F1116" s="9"/>
      <c r="G1116" s="9"/>
      <c r="H1116" s="9"/>
      <c r="I1116" s="9"/>
      <c r="J1116" s="9"/>
      <c r="K1116" s="9"/>
      <c r="L1116" s="9"/>
    </row>
    <row r="1117" spans="2:12" ht="345" x14ac:dyDescent="0.25">
      <c r="B1117" s="9"/>
      <c r="C1117" s="9"/>
      <c r="D1117" s="9"/>
      <c r="E1117" s="9"/>
      <c r="F1117" s="9"/>
      <c r="G1117" s="9" t="s">
        <v>858</v>
      </c>
      <c r="H1117" s="9"/>
      <c r="I1117" s="9"/>
      <c r="J1117" s="9"/>
      <c r="K1117" s="9"/>
      <c r="L1117" s="9"/>
    </row>
    <row r="1118" spans="2:12" ht="90" x14ac:dyDescent="0.25">
      <c r="B1118" s="9">
        <v>24</v>
      </c>
      <c r="C1118" s="9" t="s">
        <v>12</v>
      </c>
      <c r="D1118" s="9" t="s">
        <v>13</v>
      </c>
      <c r="E1118" s="9" t="s">
        <v>860</v>
      </c>
      <c r="F1118" s="9" t="s">
        <v>15</v>
      </c>
      <c r="G1118" s="9" t="s">
        <v>861</v>
      </c>
      <c r="H1118" s="9" t="s">
        <v>838</v>
      </c>
      <c r="I1118" s="10">
        <v>42086</v>
      </c>
      <c r="J1118" s="9">
        <v>4</v>
      </c>
      <c r="K1118" s="9"/>
      <c r="L1118" s="9" t="s">
        <v>19</v>
      </c>
    </row>
    <row r="1119" spans="2:12" x14ac:dyDescent="0.25">
      <c r="B1119" s="9"/>
      <c r="C1119" s="9"/>
      <c r="D1119" s="9"/>
      <c r="E1119" s="9"/>
      <c r="F1119" s="9"/>
      <c r="G1119" s="9"/>
      <c r="H1119" s="9"/>
      <c r="I1119" s="9"/>
      <c r="J1119" s="9"/>
      <c r="K1119" s="9"/>
      <c r="L1119" s="9"/>
    </row>
    <row r="1120" spans="2:12" ht="270" x14ac:dyDescent="0.25">
      <c r="B1120" s="9"/>
      <c r="C1120" s="9"/>
      <c r="D1120" s="9"/>
      <c r="E1120" s="9"/>
      <c r="F1120" s="9"/>
      <c r="G1120" s="9" t="s">
        <v>862</v>
      </c>
      <c r="H1120" s="9"/>
      <c r="I1120" s="9"/>
      <c r="J1120" s="9"/>
      <c r="K1120" s="9"/>
      <c r="L1120" s="9"/>
    </row>
    <row r="1121" spans="2:12" ht="75" x14ac:dyDescent="0.25">
      <c r="B1121" s="9">
        <v>25</v>
      </c>
      <c r="C1121" s="9" t="s">
        <v>12</v>
      </c>
      <c r="D1121" s="9" t="s">
        <v>27</v>
      </c>
      <c r="E1121" s="9" t="s">
        <v>863</v>
      </c>
      <c r="F1121" s="9" t="s">
        <v>15</v>
      </c>
      <c r="G1121" s="9" t="s">
        <v>864</v>
      </c>
      <c r="H1121" s="9" t="s">
        <v>838</v>
      </c>
      <c r="I1121" s="9">
        <f>-3 / 18</f>
        <v>-0.16666666666666666</v>
      </c>
      <c r="J1121" s="9">
        <v>4</v>
      </c>
      <c r="K1121" s="9"/>
      <c r="L1121" s="9" t="s">
        <v>19</v>
      </c>
    </row>
    <row r="1122" spans="2:12" x14ac:dyDescent="0.25">
      <c r="B1122" s="9"/>
      <c r="C1122" s="9"/>
      <c r="D1122" s="9"/>
      <c r="E1122" s="9"/>
      <c r="F1122" s="9"/>
      <c r="G1122" s="9"/>
      <c r="H1122" s="9"/>
      <c r="I1122" s="9"/>
      <c r="J1122" s="9"/>
      <c r="K1122" s="9"/>
      <c r="L1122" s="9"/>
    </row>
    <row r="1123" spans="2:12" ht="300" x14ac:dyDescent="0.25">
      <c r="B1123" s="9"/>
      <c r="C1123" s="9"/>
      <c r="D1123" s="9"/>
      <c r="E1123" s="9"/>
      <c r="F1123" s="9"/>
      <c r="G1123" s="9" t="s">
        <v>865</v>
      </c>
      <c r="H1123" s="9"/>
      <c r="I1123" s="9"/>
      <c r="J1123" s="9"/>
      <c r="K1123" s="9"/>
      <c r="L1123" s="9"/>
    </row>
    <row r="1124" spans="2:12" ht="75" x14ac:dyDescent="0.25">
      <c r="B1124" s="9">
        <v>26</v>
      </c>
      <c r="C1124" s="9" t="s">
        <v>12</v>
      </c>
      <c r="D1124" s="9" t="s">
        <v>27</v>
      </c>
      <c r="E1124" s="9" t="s">
        <v>866</v>
      </c>
      <c r="F1124" s="9" t="s">
        <v>15</v>
      </c>
      <c r="G1124" s="9" t="s">
        <v>867</v>
      </c>
      <c r="H1124" s="9" t="s">
        <v>844</v>
      </c>
      <c r="I1124" s="9" t="s">
        <v>345</v>
      </c>
      <c r="J1124" s="9">
        <v>4</v>
      </c>
      <c r="K1124" s="9"/>
      <c r="L1124" s="9" t="s">
        <v>19</v>
      </c>
    </row>
    <row r="1125" spans="2:12" x14ac:dyDescent="0.25">
      <c r="B1125" s="9"/>
      <c r="C1125" s="9"/>
      <c r="D1125" s="9"/>
      <c r="E1125" s="9"/>
      <c r="F1125" s="9"/>
      <c r="G1125" s="9"/>
      <c r="H1125" s="9"/>
      <c r="I1125" s="9"/>
      <c r="J1125" s="9"/>
      <c r="K1125" s="9"/>
      <c r="L1125" s="9"/>
    </row>
    <row r="1126" spans="2:12" ht="255" x14ac:dyDescent="0.25">
      <c r="B1126" s="9"/>
      <c r="C1126" s="9"/>
      <c r="D1126" s="9"/>
      <c r="E1126" s="9"/>
      <c r="F1126" s="9"/>
      <c r="G1126" s="9" t="s">
        <v>868</v>
      </c>
      <c r="H1126" s="9"/>
      <c r="I1126" s="9"/>
      <c r="J1126" s="9"/>
      <c r="K1126" s="9"/>
      <c r="L1126" s="9"/>
    </row>
    <row r="1127" spans="2:12" ht="75" x14ac:dyDescent="0.25">
      <c r="B1127" s="9">
        <v>27</v>
      </c>
      <c r="C1127" s="9" t="s">
        <v>12</v>
      </c>
      <c r="D1127" s="9" t="s">
        <v>27</v>
      </c>
      <c r="E1127" s="9" t="s">
        <v>869</v>
      </c>
      <c r="F1127" s="9" t="s">
        <v>15</v>
      </c>
      <c r="G1127" s="9" t="s">
        <v>870</v>
      </c>
      <c r="H1127" s="9" t="s">
        <v>841</v>
      </c>
      <c r="I1127" s="9">
        <f>-2 / 23</f>
        <v>-8.6956521739130432E-2</v>
      </c>
      <c r="J1127" s="9">
        <v>4</v>
      </c>
      <c r="K1127" s="9"/>
      <c r="L1127" s="9" t="s">
        <v>19</v>
      </c>
    </row>
    <row r="1128" spans="2:12" x14ac:dyDescent="0.25">
      <c r="B1128" s="9"/>
      <c r="C1128" s="9"/>
      <c r="D1128" s="9"/>
      <c r="E1128" s="9"/>
      <c r="F1128" s="9"/>
      <c r="G1128" s="9"/>
      <c r="H1128" s="9"/>
      <c r="I1128" s="9"/>
      <c r="J1128" s="9"/>
      <c r="K1128" s="9"/>
      <c r="L1128" s="9"/>
    </row>
    <row r="1129" spans="2:12" ht="315" x14ac:dyDescent="0.25">
      <c r="B1129" s="9"/>
      <c r="C1129" s="9"/>
      <c r="D1129" s="9"/>
      <c r="E1129" s="9"/>
      <c r="F1129" s="9"/>
      <c r="G1129" s="9" t="s">
        <v>871</v>
      </c>
      <c r="H1129" s="9"/>
      <c r="I1129" s="9"/>
      <c r="J1129" s="9"/>
      <c r="K1129" s="9"/>
      <c r="L1129" s="9"/>
    </row>
    <row r="1130" spans="2:12" ht="75" x14ac:dyDescent="0.25">
      <c r="B1130" s="9">
        <v>28</v>
      </c>
      <c r="C1130" s="9" t="s">
        <v>12</v>
      </c>
      <c r="D1130" s="9" t="s">
        <v>27</v>
      </c>
      <c r="E1130" s="9" t="s">
        <v>872</v>
      </c>
      <c r="F1130" s="9" t="s">
        <v>15</v>
      </c>
      <c r="G1130" s="9" t="s">
        <v>873</v>
      </c>
      <c r="H1130" s="9" t="s">
        <v>818</v>
      </c>
      <c r="I1130" s="9">
        <f>-1 / 23</f>
        <v>-4.3478260869565216E-2</v>
      </c>
      <c r="J1130" s="9">
        <v>4</v>
      </c>
      <c r="K1130" s="9"/>
      <c r="L1130" s="9" t="s">
        <v>19</v>
      </c>
    </row>
    <row r="1131" spans="2:12" x14ac:dyDescent="0.25">
      <c r="B1131" s="9"/>
      <c r="C1131" s="9"/>
      <c r="D1131" s="9"/>
      <c r="E1131" s="9"/>
      <c r="F1131" s="9"/>
      <c r="G1131" s="9"/>
      <c r="H1131" s="9"/>
      <c r="I1131" s="9"/>
      <c r="J1131" s="9"/>
      <c r="K1131" s="9"/>
      <c r="L1131" s="9"/>
    </row>
    <row r="1132" spans="2:12" ht="315" x14ac:dyDescent="0.25">
      <c r="B1132" s="9"/>
      <c r="C1132" s="9"/>
      <c r="D1132" s="9"/>
      <c r="E1132" s="9"/>
      <c r="F1132" s="9"/>
      <c r="G1132" s="9" t="s">
        <v>871</v>
      </c>
      <c r="H1132" s="9"/>
      <c r="I1132" s="9"/>
      <c r="J1132" s="9"/>
      <c r="K1132" s="9"/>
      <c r="L1132" s="9"/>
    </row>
    <row r="1133" spans="2:12" ht="75" x14ac:dyDescent="0.25">
      <c r="B1133" s="9">
        <v>29</v>
      </c>
      <c r="C1133" s="9" t="s">
        <v>12</v>
      </c>
      <c r="D1133" s="9" t="s">
        <v>27</v>
      </c>
      <c r="E1133" s="9" t="s">
        <v>874</v>
      </c>
      <c r="F1133" s="9" t="s">
        <v>15</v>
      </c>
      <c r="G1133" s="9" t="s">
        <v>875</v>
      </c>
      <c r="H1133" s="9" t="s">
        <v>877</v>
      </c>
      <c r="I1133" s="9">
        <f>-5 / 20</f>
        <v>-0.25</v>
      </c>
      <c r="J1133" s="9">
        <v>4</v>
      </c>
      <c r="K1133" s="9"/>
      <c r="L1133" s="9" t="s">
        <v>19</v>
      </c>
    </row>
    <row r="1134" spans="2:12" x14ac:dyDescent="0.25">
      <c r="B1134" s="9"/>
      <c r="C1134" s="9"/>
      <c r="D1134" s="9"/>
      <c r="E1134" s="9"/>
      <c r="F1134" s="9"/>
      <c r="G1134" s="9"/>
      <c r="H1134" s="9"/>
      <c r="I1134" s="9"/>
      <c r="J1134" s="9"/>
      <c r="K1134" s="9"/>
      <c r="L1134" s="9"/>
    </row>
    <row r="1135" spans="2:12" ht="225" x14ac:dyDescent="0.25">
      <c r="B1135" s="9"/>
      <c r="C1135" s="9"/>
      <c r="D1135" s="9"/>
      <c r="E1135" s="9"/>
      <c r="F1135" s="9"/>
      <c r="G1135" s="9" t="s">
        <v>876</v>
      </c>
      <c r="H1135" s="9"/>
      <c r="I1135" s="9"/>
      <c r="J1135" s="9"/>
      <c r="K1135" s="9"/>
      <c r="L1135" s="9"/>
    </row>
    <row r="1136" spans="2:12" ht="60" x14ac:dyDescent="0.25">
      <c r="B1136" s="9">
        <v>30</v>
      </c>
      <c r="C1136" s="9" t="s">
        <v>12</v>
      </c>
      <c r="D1136" s="9" t="s">
        <v>13</v>
      </c>
      <c r="E1136" s="9" t="s">
        <v>878</v>
      </c>
      <c r="F1136" s="9" t="s">
        <v>15</v>
      </c>
      <c r="G1136" s="9" t="s">
        <v>879</v>
      </c>
      <c r="H1136" s="9" t="s">
        <v>880</v>
      </c>
      <c r="I1136" s="10">
        <v>42024</v>
      </c>
      <c r="J1136" s="9">
        <v>4</v>
      </c>
      <c r="K1136" s="9"/>
      <c r="L1136" s="9" t="s">
        <v>19</v>
      </c>
    </row>
    <row r="1137" spans="2:12" x14ac:dyDescent="0.25">
      <c r="B1137" s="9"/>
      <c r="C1137" s="9"/>
      <c r="D1137" s="9"/>
      <c r="E1137" s="9"/>
      <c r="F1137" s="9"/>
      <c r="G1137" s="9"/>
      <c r="H1137" s="9"/>
      <c r="I1137" s="9"/>
      <c r="J1137" s="9"/>
      <c r="K1137" s="9"/>
      <c r="L1137" s="9"/>
    </row>
    <row r="1138" spans="2:12" ht="225" x14ac:dyDescent="0.25">
      <c r="B1138" s="9"/>
      <c r="C1138" s="9"/>
      <c r="D1138" s="9"/>
      <c r="E1138" s="9"/>
      <c r="F1138" s="9"/>
      <c r="G1138" s="9" t="s">
        <v>876</v>
      </c>
      <c r="H1138" s="9"/>
      <c r="I1138" s="9"/>
      <c r="J1138" s="9"/>
      <c r="K1138" s="9"/>
      <c r="L1138" s="9"/>
    </row>
    <row r="1139" spans="2:12" ht="90" x14ac:dyDescent="0.25">
      <c r="B1139" s="9">
        <v>31</v>
      </c>
      <c r="C1139" s="9" t="s">
        <v>12</v>
      </c>
      <c r="D1139" s="9" t="s">
        <v>27</v>
      </c>
      <c r="E1139" s="9" t="s">
        <v>881</v>
      </c>
      <c r="F1139" s="9" t="s">
        <v>15</v>
      </c>
      <c r="G1139" s="9" t="s">
        <v>882</v>
      </c>
      <c r="H1139" s="9" t="s">
        <v>884</v>
      </c>
      <c r="I1139" s="9" t="s">
        <v>211</v>
      </c>
      <c r="J1139" s="9">
        <v>4</v>
      </c>
      <c r="K1139" s="9"/>
      <c r="L1139" s="9" t="s">
        <v>19</v>
      </c>
    </row>
    <row r="1140" spans="2:12" x14ac:dyDescent="0.25">
      <c r="B1140" s="9"/>
      <c r="C1140" s="9"/>
      <c r="D1140" s="9"/>
      <c r="E1140" s="9"/>
      <c r="F1140" s="9"/>
      <c r="G1140" s="9"/>
      <c r="H1140" s="9"/>
      <c r="I1140" s="9"/>
      <c r="J1140" s="9"/>
      <c r="K1140" s="9"/>
      <c r="L1140" s="9"/>
    </row>
    <row r="1141" spans="2:12" ht="315" x14ac:dyDescent="0.25">
      <c r="B1141" s="9"/>
      <c r="C1141" s="9"/>
      <c r="D1141" s="9"/>
      <c r="E1141" s="9"/>
      <c r="F1141" s="9"/>
      <c r="G1141" s="9" t="s">
        <v>883</v>
      </c>
      <c r="H1141" s="9"/>
      <c r="I1141" s="9"/>
      <c r="J1141" s="9"/>
      <c r="K1141" s="9"/>
      <c r="L1141" s="9"/>
    </row>
    <row r="1142" spans="2:12" ht="75" x14ac:dyDescent="0.25">
      <c r="B1142" s="9">
        <v>32</v>
      </c>
      <c r="C1142" s="9" t="s">
        <v>12</v>
      </c>
      <c r="D1142" s="9" t="s">
        <v>13</v>
      </c>
      <c r="E1142" s="9" t="s">
        <v>885</v>
      </c>
      <c r="F1142" s="9" t="s">
        <v>15</v>
      </c>
      <c r="G1142" s="9" t="s">
        <v>886</v>
      </c>
      <c r="H1142" s="9" t="s">
        <v>884</v>
      </c>
      <c r="I1142" s="10">
        <v>42020</v>
      </c>
      <c r="J1142" s="9">
        <v>4</v>
      </c>
      <c r="K1142" s="9"/>
      <c r="L1142" s="9" t="s">
        <v>19</v>
      </c>
    </row>
    <row r="1143" spans="2:12" x14ac:dyDescent="0.25">
      <c r="B1143" s="9"/>
      <c r="C1143" s="9"/>
      <c r="D1143" s="9"/>
      <c r="E1143" s="9"/>
      <c r="F1143" s="9"/>
      <c r="G1143" s="9"/>
      <c r="H1143" s="9"/>
      <c r="I1143" s="9"/>
      <c r="J1143" s="9"/>
      <c r="K1143" s="9"/>
      <c r="L1143" s="9"/>
    </row>
    <row r="1144" spans="2:12" ht="315" x14ac:dyDescent="0.25">
      <c r="B1144" s="9"/>
      <c r="C1144" s="9"/>
      <c r="D1144" s="9"/>
      <c r="E1144" s="9"/>
      <c r="F1144" s="9"/>
      <c r="G1144" s="9" t="s">
        <v>883</v>
      </c>
      <c r="H1144" s="9"/>
      <c r="I1144" s="9"/>
      <c r="J1144" s="9"/>
      <c r="K1144" s="9"/>
      <c r="L1144" s="9"/>
    </row>
    <row r="1145" spans="2:12" ht="105" x14ac:dyDescent="0.25">
      <c r="B1145" s="9" t="s">
        <v>12</v>
      </c>
      <c r="C1145" s="9" t="s">
        <v>27</v>
      </c>
      <c r="D1145" s="9" t="s">
        <v>887</v>
      </c>
      <c r="E1145" s="9" t="s">
        <v>15</v>
      </c>
      <c r="F1145" s="9" t="s">
        <v>888</v>
      </c>
      <c r="G1145" s="9" t="s">
        <v>890</v>
      </c>
      <c r="H1145" s="9">
        <f>-4 / 20</f>
        <v>-0.2</v>
      </c>
      <c r="I1145" s="9">
        <v>4</v>
      </c>
      <c r="J1145" s="9"/>
      <c r="K1145" s="9" t="s">
        <v>19</v>
      </c>
      <c r="L1145" s="9"/>
    </row>
    <row r="1146" spans="2:12" x14ac:dyDescent="0.25">
      <c r="B1146" s="9"/>
      <c r="C1146" s="9"/>
      <c r="D1146" s="9"/>
      <c r="E1146" s="9"/>
      <c r="F1146" s="9"/>
      <c r="G1146" s="9"/>
      <c r="H1146" s="9"/>
      <c r="I1146" s="9"/>
      <c r="J1146" s="9"/>
      <c r="K1146" s="9"/>
      <c r="L1146" s="9"/>
    </row>
    <row r="1147" spans="2:12" ht="165" x14ac:dyDescent="0.25">
      <c r="B1147" s="9"/>
      <c r="C1147" s="9"/>
      <c r="D1147" s="9"/>
      <c r="E1147" s="9"/>
      <c r="F1147" s="9" t="s">
        <v>889</v>
      </c>
      <c r="G1147" s="9"/>
      <c r="H1147" s="9"/>
      <c r="I1147" s="9"/>
      <c r="J1147" s="9"/>
      <c r="K1147" s="9"/>
      <c r="L1147" s="9"/>
    </row>
    <row r="1148" spans="2:12" ht="75" x14ac:dyDescent="0.25">
      <c r="B1148" s="9">
        <v>35</v>
      </c>
      <c r="C1148" s="9" t="s">
        <v>12</v>
      </c>
      <c r="D1148" s="9" t="s">
        <v>27</v>
      </c>
      <c r="E1148" s="9" t="s">
        <v>891</v>
      </c>
      <c r="F1148" s="9" t="s">
        <v>15</v>
      </c>
      <c r="G1148" s="9" t="s">
        <v>892</v>
      </c>
      <c r="H1148" s="9" t="s">
        <v>824</v>
      </c>
      <c r="I1148" s="9" t="s">
        <v>894</v>
      </c>
      <c r="J1148" s="9">
        <v>4</v>
      </c>
      <c r="K1148" s="9"/>
      <c r="L1148" s="9" t="s">
        <v>19</v>
      </c>
    </row>
    <row r="1149" spans="2:12" x14ac:dyDescent="0.25">
      <c r="B1149" s="9"/>
      <c r="C1149" s="9"/>
      <c r="D1149" s="9"/>
      <c r="E1149" s="9"/>
      <c r="F1149" s="9"/>
      <c r="G1149" s="9"/>
      <c r="H1149" s="9"/>
      <c r="I1149" s="9"/>
      <c r="J1149" s="9"/>
      <c r="K1149" s="9"/>
      <c r="L1149" s="9"/>
    </row>
    <row r="1150" spans="2:12" ht="240" x14ac:dyDescent="0.25">
      <c r="B1150" s="9"/>
      <c r="C1150" s="9"/>
      <c r="D1150" s="9"/>
      <c r="E1150" s="9"/>
      <c r="F1150" s="9"/>
      <c r="G1150" s="9" t="s">
        <v>893</v>
      </c>
      <c r="H1150" s="9"/>
      <c r="I1150" s="9"/>
      <c r="J1150" s="9"/>
      <c r="K1150" s="9"/>
      <c r="L1150" s="9"/>
    </row>
    <row r="1151" spans="2:12" ht="60" x14ac:dyDescent="0.25">
      <c r="B1151" s="9">
        <v>36</v>
      </c>
      <c r="C1151" s="9" t="s">
        <v>12</v>
      </c>
      <c r="D1151" s="9" t="s">
        <v>27</v>
      </c>
      <c r="E1151" s="9" t="s">
        <v>895</v>
      </c>
      <c r="F1151" s="9" t="s">
        <v>15</v>
      </c>
      <c r="G1151" s="9" t="s">
        <v>896</v>
      </c>
      <c r="H1151" s="9" t="s">
        <v>898</v>
      </c>
      <c r="I1151" s="9">
        <f>-1 / 24</f>
        <v>-4.1666666666666664E-2</v>
      </c>
      <c r="J1151" s="9">
        <v>4</v>
      </c>
      <c r="K1151" s="9"/>
      <c r="L1151" s="9" t="s">
        <v>19</v>
      </c>
    </row>
    <row r="1152" spans="2:12" x14ac:dyDescent="0.25">
      <c r="B1152" s="9"/>
      <c r="C1152" s="9"/>
      <c r="D1152" s="9"/>
      <c r="E1152" s="9"/>
      <c r="F1152" s="9"/>
      <c r="G1152" s="9"/>
      <c r="H1152" s="9"/>
      <c r="I1152" s="9"/>
      <c r="J1152" s="9"/>
      <c r="K1152" s="9"/>
      <c r="L1152" s="9"/>
    </row>
    <row r="1153" spans="2:12" ht="255" x14ac:dyDescent="0.25">
      <c r="B1153" s="9"/>
      <c r="C1153" s="9"/>
      <c r="D1153" s="9"/>
      <c r="E1153" s="9"/>
      <c r="F1153" s="9"/>
      <c r="G1153" s="9" t="s">
        <v>897</v>
      </c>
      <c r="H1153" s="9"/>
      <c r="I1153" s="9"/>
      <c r="J1153" s="9"/>
      <c r="K1153" s="9"/>
      <c r="L1153" s="9"/>
    </row>
    <row r="1154" spans="2:12" ht="60" x14ac:dyDescent="0.25">
      <c r="B1154" s="9">
        <v>37</v>
      </c>
      <c r="C1154" s="9" t="s">
        <v>12</v>
      </c>
      <c r="D1154" s="9" t="s">
        <v>13</v>
      </c>
      <c r="E1154" s="9" t="s">
        <v>899</v>
      </c>
      <c r="F1154" s="9" t="s">
        <v>15</v>
      </c>
      <c r="G1154" s="9" t="s">
        <v>900</v>
      </c>
      <c r="H1154" s="9" t="s">
        <v>902</v>
      </c>
      <c r="I1154" s="10">
        <v>42086</v>
      </c>
      <c r="J1154" s="9">
        <v>4</v>
      </c>
      <c r="K1154" s="9"/>
      <c r="L1154" s="9" t="s">
        <v>19</v>
      </c>
    </row>
    <row r="1155" spans="2:12" x14ac:dyDescent="0.25">
      <c r="B1155" s="9"/>
      <c r="C1155" s="9"/>
      <c r="D1155" s="9"/>
      <c r="E1155" s="9"/>
      <c r="F1155" s="9"/>
      <c r="G1155" s="9"/>
      <c r="H1155" s="9"/>
      <c r="I1155" s="9"/>
      <c r="J1155" s="9"/>
      <c r="K1155" s="9"/>
      <c r="L1155" s="9"/>
    </row>
    <row r="1156" spans="2:12" ht="195" x14ac:dyDescent="0.25">
      <c r="B1156" s="9"/>
      <c r="C1156" s="9"/>
      <c r="D1156" s="9"/>
      <c r="E1156" s="9"/>
      <c r="F1156" s="9"/>
      <c r="G1156" s="9" t="s">
        <v>901</v>
      </c>
      <c r="H1156" s="9"/>
      <c r="I1156" s="9"/>
      <c r="J1156" s="9"/>
      <c r="K1156" s="9"/>
      <c r="L1156" s="9"/>
    </row>
    <row r="1157" spans="2:12" ht="75" x14ac:dyDescent="0.25">
      <c r="B1157" s="9">
        <v>38</v>
      </c>
      <c r="C1157" s="9" t="s">
        <v>12</v>
      </c>
      <c r="D1157" s="9" t="s">
        <v>27</v>
      </c>
      <c r="E1157" s="9" t="s">
        <v>903</v>
      </c>
      <c r="F1157" s="9" t="s">
        <v>15</v>
      </c>
      <c r="G1157" s="9" t="s">
        <v>904</v>
      </c>
      <c r="H1157" s="9" t="s">
        <v>841</v>
      </c>
      <c r="I1157" s="9">
        <f>-7 / 16</f>
        <v>-0.4375</v>
      </c>
      <c r="J1157" s="9">
        <v>4</v>
      </c>
      <c r="K1157" s="9"/>
      <c r="L1157" s="9" t="s">
        <v>19</v>
      </c>
    </row>
    <row r="1158" spans="2:12" x14ac:dyDescent="0.25">
      <c r="B1158" s="9"/>
      <c r="C1158" s="9"/>
      <c r="D1158" s="9"/>
      <c r="E1158" s="9"/>
      <c r="F1158" s="9"/>
      <c r="G1158" s="9"/>
      <c r="H1158" s="9"/>
      <c r="I1158" s="9"/>
      <c r="J1158" s="9"/>
      <c r="K1158" s="9"/>
      <c r="L1158" s="9"/>
    </row>
    <row r="1159" spans="2:12" ht="255" x14ac:dyDescent="0.25">
      <c r="B1159" s="9"/>
      <c r="C1159" s="9"/>
      <c r="D1159" s="9"/>
      <c r="E1159" s="9"/>
      <c r="F1159" s="9"/>
      <c r="G1159" s="9" t="s">
        <v>905</v>
      </c>
      <c r="H1159" s="9"/>
      <c r="I1159" s="9"/>
      <c r="J1159" s="9"/>
      <c r="K1159" s="9"/>
      <c r="L1159" s="9"/>
    </row>
    <row r="1160" spans="2:12" ht="75" x14ac:dyDescent="0.25">
      <c r="B1160" s="9">
        <v>40</v>
      </c>
      <c r="C1160" s="9" t="s">
        <v>12</v>
      </c>
      <c r="D1160" s="9" t="s">
        <v>13</v>
      </c>
      <c r="E1160" s="9" t="s">
        <v>906</v>
      </c>
      <c r="F1160" s="9" t="s">
        <v>15</v>
      </c>
      <c r="G1160" s="9" t="s">
        <v>907</v>
      </c>
      <c r="H1160" s="9" t="s">
        <v>338</v>
      </c>
      <c r="I1160" s="10">
        <v>42106</v>
      </c>
      <c r="J1160" s="9">
        <v>4</v>
      </c>
      <c r="K1160" s="9"/>
      <c r="L1160" s="9" t="s">
        <v>19</v>
      </c>
    </row>
    <row r="1161" spans="2:12" x14ac:dyDescent="0.25">
      <c r="B1161" s="9"/>
      <c r="C1161" s="9"/>
      <c r="D1161" s="9"/>
      <c r="E1161" s="9"/>
      <c r="F1161" s="9"/>
      <c r="G1161" s="9"/>
      <c r="H1161" s="9"/>
      <c r="I1161" s="9"/>
      <c r="J1161" s="9"/>
      <c r="K1161" s="9"/>
      <c r="L1161" s="9"/>
    </row>
    <row r="1162" spans="2:12" ht="345" x14ac:dyDescent="0.25">
      <c r="B1162" s="9"/>
      <c r="C1162" s="9"/>
      <c r="D1162" s="9"/>
      <c r="E1162" s="9"/>
      <c r="F1162" s="9"/>
      <c r="G1162" s="9" t="s">
        <v>908</v>
      </c>
      <c r="H1162" s="9"/>
      <c r="I1162" s="9"/>
      <c r="J1162" s="9"/>
      <c r="K1162" s="9"/>
      <c r="L1162" s="9"/>
    </row>
    <row r="1163" spans="2:12" ht="90" x14ac:dyDescent="0.25">
      <c r="B1163" s="9" t="s">
        <v>12</v>
      </c>
      <c r="C1163" s="9" t="s">
        <v>13</v>
      </c>
      <c r="D1163" s="9" t="s">
        <v>909</v>
      </c>
      <c r="E1163" s="9" t="s">
        <v>15</v>
      </c>
      <c r="F1163" s="9" t="s">
        <v>910</v>
      </c>
      <c r="G1163" s="9" t="s">
        <v>913</v>
      </c>
      <c r="H1163" s="10">
        <v>42139</v>
      </c>
      <c r="I1163" s="9">
        <v>4</v>
      </c>
      <c r="J1163" s="9"/>
      <c r="K1163" s="9" t="s">
        <v>19</v>
      </c>
      <c r="L1163" s="9"/>
    </row>
    <row r="1164" spans="2:12" x14ac:dyDescent="0.25">
      <c r="B1164" s="9"/>
      <c r="C1164" s="9"/>
      <c r="D1164" s="9"/>
      <c r="E1164" s="9"/>
      <c r="F1164" s="9"/>
      <c r="G1164" s="9"/>
      <c r="H1164" s="9"/>
      <c r="I1164" s="9"/>
      <c r="J1164" s="9"/>
      <c r="K1164" s="9"/>
      <c r="L1164" s="9"/>
    </row>
    <row r="1165" spans="2:12" ht="150" x14ac:dyDescent="0.25">
      <c r="B1165" s="9"/>
      <c r="C1165" s="9"/>
      <c r="D1165" s="9"/>
      <c r="E1165" s="9"/>
      <c r="F1165" s="9" t="s">
        <v>911</v>
      </c>
      <c r="G1165" s="9"/>
      <c r="H1165" s="9"/>
      <c r="I1165" s="9"/>
      <c r="J1165" s="9"/>
      <c r="K1165" s="9"/>
      <c r="L1165" s="9"/>
    </row>
    <row r="1166" spans="2:12" x14ac:dyDescent="0.25">
      <c r="B1166" s="9"/>
      <c r="C1166" s="9"/>
      <c r="D1166" s="9"/>
      <c r="E1166" s="9"/>
      <c r="F1166" s="9"/>
      <c r="G1166" s="9"/>
      <c r="H1166" s="9"/>
      <c r="I1166" s="9"/>
      <c r="J1166" s="9"/>
      <c r="K1166" s="9"/>
      <c r="L1166" s="9"/>
    </row>
    <row r="1167" spans="2:12" ht="105" x14ac:dyDescent="0.25">
      <c r="B1167" s="9"/>
      <c r="C1167" s="9"/>
      <c r="D1167" s="9"/>
      <c r="E1167" s="9"/>
      <c r="F1167" s="9" t="s">
        <v>912</v>
      </c>
      <c r="G1167" s="9"/>
      <c r="H1167" s="9"/>
      <c r="I1167" s="9"/>
      <c r="J1167" s="9"/>
      <c r="K1167" s="9"/>
      <c r="L1167" s="9"/>
    </row>
    <row r="1168" spans="2:12" ht="75" x14ac:dyDescent="0.25">
      <c r="B1168" s="9">
        <v>8</v>
      </c>
      <c r="C1168" s="9" t="s">
        <v>12</v>
      </c>
      <c r="D1168" s="9" t="s">
        <v>13</v>
      </c>
      <c r="E1168" s="9" t="s">
        <v>914</v>
      </c>
      <c r="F1168" s="9" t="s">
        <v>15</v>
      </c>
      <c r="G1168" s="9" t="s">
        <v>915</v>
      </c>
      <c r="H1168" s="9" t="s">
        <v>917</v>
      </c>
      <c r="I1168" s="10">
        <v>42328</v>
      </c>
      <c r="J1168" s="9">
        <v>4</v>
      </c>
      <c r="K1168" s="9"/>
      <c r="L1168" s="9" t="s">
        <v>19</v>
      </c>
    </row>
    <row r="1169" spans="2:12" x14ac:dyDescent="0.25">
      <c r="B1169" s="9"/>
      <c r="C1169" s="9"/>
      <c r="D1169" s="9"/>
      <c r="E1169" s="9"/>
      <c r="F1169" s="9"/>
      <c r="G1169" s="9"/>
      <c r="H1169" s="9"/>
      <c r="I1169" s="9"/>
      <c r="J1169" s="9"/>
      <c r="K1169" s="9"/>
      <c r="L1169" s="9"/>
    </row>
    <row r="1170" spans="2:12" ht="330" x14ac:dyDescent="0.25">
      <c r="B1170" s="9"/>
      <c r="C1170" s="9"/>
      <c r="D1170" s="9"/>
      <c r="E1170" s="9"/>
      <c r="F1170" s="9"/>
      <c r="G1170" s="9" t="s">
        <v>916</v>
      </c>
      <c r="H1170" s="9"/>
      <c r="I1170" s="9"/>
      <c r="J1170" s="9"/>
      <c r="K1170" s="9"/>
      <c r="L1170" s="9"/>
    </row>
    <row r="1171" spans="2:12" ht="60" x14ac:dyDescent="0.25">
      <c r="B1171" s="9">
        <v>9</v>
      </c>
      <c r="C1171" s="9" t="s">
        <v>12</v>
      </c>
      <c r="D1171" s="9" t="s">
        <v>13</v>
      </c>
      <c r="E1171" s="9" t="s">
        <v>918</v>
      </c>
      <c r="F1171" s="9" t="s">
        <v>15</v>
      </c>
      <c r="G1171" s="9" t="s">
        <v>919</v>
      </c>
      <c r="H1171" s="9" t="s">
        <v>917</v>
      </c>
      <c r="I1171" s="10">
        <v>42328</v>
      </c>
      <c r="J1171" s="9">
        <v>4</v>
      </c>
      <c r="K1171" s="9"/>
      <c r="L1171" s="9" t="s">
        <v>19</v>
      </c>
    </row>
    <row r="1172" spans="2:12" x14ac:dyDescent="0.25">
      <c r="B1172" s="9"/>
      <c r="C1172" s="9"/>
      <c r="D1172" s="9"/>
      <c r="E1172" s="9"/>
      <c r="F1172" s="9"/>
      <c r="G1172" s="9"/>
      <c r="H1172" s="9"/>
      <c r="I1172" s="9"/>
      <c r="J1172" s="9"/>
      <c r="K1172" s="9"/>
      <c r="L1172" s="9"/>
    </row>
    <row r="1173" spans="2:12" ht="330" x14ac:dyDescent="0.25">
      <c r="B1173" s="9"/>
      <c r="C1173" s="9"/>
      <c r="D1173" s="9"/>
      <c r="E1173" s="9"/>
      <c r="F1173" s="9"/>
      <c r="G1173" s="9" t="s">
        <v>916</v>
      </c>
      <c r="H1173" s="9"/>
      <c r="I1173" s="9"/>
      <c r="J1173" s="9"/>
      <c r="K1173" s="9"/>
      <c r="L1173" s="9"/>
    </row>
    <row r="1174" spans="2:12" ht="105" x14ac:dyDescent="0.25">
      <c r="B1174" s="9" t="s">
        <v>12</v>
      </c>
      <c r="C1174" s="9" t="s">
        <v>13</v>
      </c>
      <c r="D1174" s="9" t="s">
        <v>920</v>
      </c>
      <c r="E1174" s="9" t="s">
        <v>15</v>
      </c>
      <c r="F1174" s="9" t="s">
        <v>921</v>
      </c>
      <c r="G1174" s="9" t="s">
        <v>412</v>
      </c>
      <c r="H1174" s="10">
        <v>42083</v>
      </c>
      <c r="I1174" s="9">
        <v>4</v>
      </c>
      <c r="J1174" s="9"/>
      <c r="K1174" s="9" t="s">
        <v>19</v>
      </c>
      <c r="L1174" s="9"/>
    </row>
    <row r="1175" spans="2:12" x14ac:dyDescent="0.25">
      <c r="B1175" s="9"/>
      <c r="C1175" s="9"/>
      <c r="D1175" s="9"/>
      <c r="E1175" s="9"/>
      <c r="F1175" s="9"/>
      <c r="G1175" s="9"/>
      <c r="H1175" s="9"/>
      <c r="I1175" s="9"/>
      <c r="J1175" s="9"/>
      <c r="K1175" s="9"/>
      <c r="L1175" s="9"/>
    </row>
    <row r="1176" spans="2:12" ht="165" x14ac:dyDescent="0.25">
      <c r="B1176" s="9"/>
      <c r="C1176" s="9"/>
      <c r="D1176" s="9"/>
      <c r="E1176" s="9"/>
      <c r="F1176" s="9" t="s">
        <v>922</v>
      </c>
      <c r="G1176" s="9"/>
      <c r="H1176" s="9"/>
      <c r="I1176" s="9"/>
      <c r="J1176" s="9"/>
      <c r="K1176" s="9"/>
      <c r="L1176" s="9"/>
    </row>
    <row r="1177" spans="2:12" x14ac:dyDescent="0.25">
      <c r="B1177" s="9"/>
      <c r="C1177" s="9"/>
      <c r="D1177" s="9"/>
      <c r="E1177" s="9"/>
      <c r="F1177" s="9"/>
      <c r="G1177" s="9"/>
      <c r="H1177" s="9"/>
      <c r="I1177" s="9"/>
      <c r="J1177" s="9"/>
      <c r="K1177" s="9"/>
      <c r="L1177" s="9"/>
    </row>
    <row r="1178" spans="2:12" ht="150" x14ac:dyDescent="0.25">
      <c r="B1178" s="9"/>
      <c r="C1178" s="9"/>
      <c r="D1178" s="9"/>
      <c r="E1178" s="9"/>
      <c r="F1178" s="9" t="s">
        <v>923</v>
      </c>
      <c r="G1178" s="9"/>
      <c r="H1178" s="9"/>
      <c r="I1178" s="9"/>
      <c r="J1178" s="9"/>
      <c r="K1178" s="9"/>
      <c r="L1178" s="9"/>
    </row>
    <row r="1179" spans="2:12" ht="90" x14ac:dyDescent="0.25">
      <c r="B1179" s="9">
        <v>2</v>
      </c>
      <c r="C1179" s="9" t="s">
        <v>12</v>
      </c>
      <c r="D1179" s="9" t="s">
        <v>13</v>
      </c>
      <c r="E1179" s="9" t="s">
        <v>924</v>
      </c>
      <c r="F1179" s="9" t="s">
        <v>15</v>
      </c>
      <c r="G1179" s="9" t="s">
        <v>925</v>
      </c>
      <c r="H1179" s="9" t="s">
        <v>927</v>
      </c>
      <c r="I1179" s="10">
        <v>42267</v>
      </c>
      <c r="J1179" s="9">
        <v>4</v>
      </c>
      <c r="K1179" s="9"/>
      <c r="L1179" s="9" t="s">
        <v>19</v>
      </c>
    </row>
    <row r="1180" spans="2:12" x14ac:dyDescent="0.25">
      <c r="B1180" s="9"/>
      <c r="C1180" s="9"/>
      <c r="D1180" s="9"/>
      <c r="E1180" s="9"/>
      <c r="F1180" s="9"/>
      <c r="G1180" s="9"/>
      <c r="H1180" s="9"/>
      <c r="I1180" s="9"/>
      <c r="J1180" s="9"/>
      <c r="K1180" s="9"/>
      <c r="L1180" s="9"/>
    </row>
    <row r="1181" spans="2:12" ht="255" x14ac:dyDescent="0.25">
      <c r="B1181" s="9"/>
      <c r="C1181" s="9"/>
      <c r="D1181" s="9"/>
      <c r="E1181" s="9"/>
      <c r="F1181" s="9"/>
      <c r="G1181" s="9" t="s">
        <v>926</v>
      </c>
      <c r="H1181" s="9"/>
      <c r="I1181" s="9"/>
      <c r="J1181" s="9"/>
      <c r="K1181" s="9"/>
      <c r="L1181" s="9"/>
    </row>
    <row r="1182" spans="2:12" ht="90" x14ac:dyDescent="0.25">
      <c r="B1182" s="9">
        <v>3</v>
      </c>
      <c r="C1182" s="9" t="s">
        <v>12</v>
      </c>
      <c r="D1182" s="9" t="s">
        <v>13</v>
      </c>
      <c r="E1182" s="9" t="s">
        <v>928</v>
      </c>
      <c r="F1182" s="9" t="s">
        <v>15</v>
      </c>
      <c r="G1182" s="9" t="s">
        <v>929</v>
      </c>
      <c r="H1182" s="9" t="s">
        <v>153</v>
      </c>
      <c r="I1182" s="10">
        <v>42142</v>
      </c>
      <c r="J1182" s="9">
        <v>4</v>
      </c>
      <c r="K1182" s="9"/>
      <c r="L1182" s="9" t="s">
        <v>19</v>
      </c>
    </row>
    <row r="1183" spans="2:12" x14ac:dyDescent="0.25">
      <c r="B1183" s="9"/>
      <c r="C1183" s="9"/>
      <c r="D1183" s="9"/>
      <c r="E1183" s="9"/>
      <c r="F1183" s="9"/>
      <c r="G1183" s="9"/>
      <c r="H1183" s="9"/>
      <c r="I1183" s="9"/>
      <c r="J1183" s="9"/>
      <c r="K1183" s="9"/>
      <c r="L1183" s="9"/>
    </row>
    <row r="1184" spans="2:12" ht="225" x14ac:dyDescent="0.25">
      <c r="B1184" s="9"/>
      <c r="C1184" s="9"/>
      <c r="D1184" s="9"/>
      <c r="E1184" s="9"/>
      <c r="F1184" s="9"/>
      <c r="G1184" s="9" t="s">
        <v>930</v>
      </c>
      <c r="H1184" s="9"/>
      <c r="I1184" s="9"/>
      <c r="J1184" s="9"/>
      <c r="K1184" s="9"/>
      <c r="L1184" s="9"/>
    </row>
    <row r="1185" spans="2:13" ht="90" x14ac:dyDescent="0.25">
      <c r="B1185" s="9">
        <v>4</v>
      </c>
      <c r="C1185" s="9" t="s">
        <v>12</v>
      </c>
      <c r="D1185" s="9" t="s">
        <v>27</v>
      </c>
      <c r="E1185" s="9" t="s">
        <v>931</v>
      </c>
      <c r="F1185" s="9" t="s">
        <v>15</v>
      </c>
      <c r="G1185" s="9" t="s">
        <v>932</v>
      </c>
      <c r="H1185" s="9" t="s">
        <v>933</v>
      </c>
      <c r="I1185" s="9" t="s">
        <v>35</v>
      </c>
      <c r="J1185" s="9">
        <v>4</v>
      </c>
      <c r="K1185" s="9"/>
      <c r="L1185" s="9" t="s">
        <v>19</v>
      </c>
    </row>
    <row r="1186" spans="2:13" x14ac:dyDescent="0.25">
      <c r="B1186" s="9"/>
      <c r="C1186" s="9"/>
      <c r="D1186" s="9"/>
      <c r="E1186" s="9"/>
      <c r="F1186" s="9"/>
      <c r="G1186" s="9"/>
      <c r="H1186" s="9"/>
      <c r="I1186" s="9"/>
      <c r="J1186" s="9"/>
      <c r="K1186" s="9"/>
      <c r="L1186" s="9"/>
    </row>
    <row r="1187" spans="2:13" ht="225" x14ac:dyDescent="0.25">
      <c r="B1187" s="9"/>
      <c r="C1187" s="9"/>
      <c r="D1187" s="9"/>
      <c r="E1187" s="9"/>
      <c r="F1187" s="9"/>
      <c r="G1187" s="9" t="s">
        <v>930</v>
      </c>
      <c r="H1187" s="9"/>
      <c r="I1187" s="9"/>
      <c r="J1187" s="9"/>
      <c r="K1187" s="9"/>
      <c r="L1187" s="9"/>
    </row>
    <row r="1188" spans="2:13" ht="90" x14ac:dyDescent="0.25">
      <c r="B1188" s="9">
        <v>5</v>
      </c>
      <c r="C1188" s="9" t="s">
        <v>12</v>
      </c>
      <c r="D1188" s="9" t="s">
        <v>13</v>
      </c>
      <c r="E1188" s="9" t="s">
        <v>934</v>
      </c>
      <c r="F1188" s="9" t="s">
        <v>15</v>
      </c>
      <c r="G1188" s="9" t="s">
        <v>935</v>
      </c>
      <c r="H1188" s="9" t="s">
        <v>936</v>
      </c>
      <c r="I1188" s="10">
        <v>42022</v>
      </c>
      <c r="J1188" s="9">
        <v>4</v>
      </c>
      <c r="K1188" s="9"/>
      <c r="L1188" s="9">
        <v>32</v>
      </c>
      <c r="M1188" s="9">
        <v>4</v>
      </c>
    </row>
    <row r="1189" spans="2:13" x14ac:dyDescent="0.25">
      <c r="B1189" s="9"/>
      <c r="C1189" s="9"/>
      <c r="D1189" s="9"/>
      <c r="E1189" s="9"/>
      <c r="F1189" s="9"/>
      <c r="G1189" s="9"/>
      <c r="H1189" s="9"/>
      <c r="I1189" s="9"/>
      <c r="J1189" s="9"/>
      <c r="K1189" s="9"/>
      <c r="L1189" s="9"/>
    </row>
    <row r="1190" spans="2:13" ht="225" x14ac:dyDescent="0.25">
      <c r="B1190" s="9"/>
      <c r="C1190" s="9"/>
      <c r="D1190" s="9"/>
      <c r="E1190" s="9"/>
      <c r="F1190" s="9"/>
      <c r="G1190" s="9" t="s">
        <v>930</v>
      </c>
      <c r="H1190" s="9"/>
      <c r="I1190" s="9"/>
      <c r="J1190" s="9"/>
      <c r="K1190" s="9"/>
      <c r="L1190" s="9"/>
    </row>
    <row r="1191" spans="2:13" ht="90" x14ac:dyDescent="0.25">
      <c r="B1191" s="9">
        <v>6</v>
      </c>
      <c r="C1191" s="9" t="s">
        <v>12</v>
      </c>
      <c r="D1191" s="9" t="s">
        <v>27</v>
      </c>
      <c r="E1191" s="9" t="s">
        <v>937</v>
      </c>
      <c r="F1191" s="9" t="s">
        <v>15</v>
      </c>
      <c r="G1191" s="9" t="s">
        <v>938</v>
      </c>
      <c r="H1191" s="9" t="s">
        <v>939</v>
      </c>
      <c r="I1191" s="9" t="s">
        <v>345</v>
      </c>
      <c r="J1191" s="9">
        <v>4</v>
      </c>
      <c r="K1191" s="9"/>
      <c r="L1191" s="9" t="s">
        <v>19</v>
      </c>
    </row>
    <row r="1192" spans="2:13" x14ac:dyDescent="0.25">
      <c r="B1192" s="9"/>
      <c r="C1192" s="9"/>
      <c r="D1192" s="9"/>
      <c r="E1192" s="9"/>
      <c r="F1192" s="9"/>
      <c r="G1192" s="9"/>
      <c r="H1192" s="9"/>
      <c r="I1192" s="9"/>
      <c r="J1192" s="9"/>
      <c r="K1192" s="9"/>
      <c r="L1192" s="9"/>
    </row>
    <row r="1193" spans="2:13" ht="225" x14ac:dyDescent="0.25">
      <c r="B1193" s="9"/>
      <c r="C1193" s="9"/>
      <c r="D1193" s="9"/>
      <c r="E1193" s="9"/>
      <c r="F1193" s="9"/>
      <c r="G1193" s="9" t="s">
        <v>930</v>
      </c>
      <c r="H1193" s="9"/>
      <c r="I1193" s="9"/>
      <c r="J1193" s="9"/>
      <c r="K1193" s="9"/>
      <c r="L1193" s="9"/>
    </row>
    <row r="1194" spans="2:13" ht="90" x14ac:dyDescent="0.25">
      <c r="B1194" s="9">
        <v>7</v>
      </c>
      <c r="C1194" s="9" t="s">
        <v>12</v>
      </c>
      <c r="D1194" s="9" t="s">
        <v>13</v>
      </c>
      <c r="E1194" s="9" t="s">
        <v>940</v>
      </c>
      <c r="F1194" s="9" t="s">
        <v>15</v>
      </c>
      <c r="G1194" s="9" t="s">
        <v>941</v>
      </c>
      <c r="H1194" s="9" t="s">
        <v>939</v>
      </c>
      <c r="I1194" s="10">
        <v>42055</v>
      </c>
      <c r="J1194" s="9">
        <v>4</v>
      </c>
      <c r="K1194" s="9"/>
      <c r="L1194" s="9" t="s">
        <v>19</v>
      </c>
    </row>
    <row r="1195" spans="2:13" x14ac:dyDescent="0.25">
      <c r="B1195" s="9"/>
      <c r="C1195" s="9"/>
      <c r="D1195" s="9"/>
      <c r="E1195" s="9"/>
      <c r="F1195" s="9"/>
      <c r="G1195" s="9"/>
      <c r="H1195" s="9"/>
      <c r="I1195" s="9"/>
      <c r="J1195" s="9"/>
      <c r="K1195" s="9"/>
      <c r="L1195" s="9"/>
    </row>
    <row r="1196" spans="2:13" ht="225" x14ac:dyDescent="0.25">
      <c r="B1196" s="9"/>
      <c r="C1196" s="9"/>
      <c r="D1196" s="9"/>
      <c r="E1196" s="9"/>
      <c r="F1196" s="9"/>
      <c r="G1196" s="9" t="s">
        <v>930</v>
      </c>
      <c r="H1196" s="9"/>
      <c r="I1196" s="9"/>
      <c r="J1196" s="9"/>
      <c r="K1196" s="9"/>
      <c r="L1196" s="9"/>
    </row>
    <row r="1197" spans="2:13" ht="90" x14ac:dyDescent="0.25">
      <c r="B1197" s="9">
        <v>8</v>
      </c>
      <c r="C1197" s="9" t="s">
        <v>12</v>
      </c>
      <c r="D1197" s="9" t="s">
        <v>27</v>
      </c>
      <c r="E1197" s="9" t="s">
        <v>942</v>
      </c>
      <c r="F1197" s="9" t="s">
        <v>15</v>
      </c>
      <c r="G1197" s="9" t="s">
        <v>943</v>
      </c>
      <c r="H1197" s="9" t="s">
        <v>936</v>
      </c>
      <c r="I1197" s="9" t="s">
        <v>35</v>
      </c>
      <c r="J1197" s="9">
        <v>4</v>
      </c>
      <c r="K1197" s="9"/>
      <c r="L1197" s="9" t="s">
        <v>19</v>
      </c>
    </row>
    <row r="1198" spans="2:13" x14ac:dyDescent="0.25">
      <c r="B1198" s="9"/>
      <c r="C1198" s="9"/>
      <c r="D1198" s="9"/>
      <c r="E1198" s="9"/>
      <c r="F1198" s="9"/>
      <c r="G1198" s="9"/>
      <c r="H1198" s="9"/>
      <c r="I1198" s="9"/>
      <c r="J1198" s="9"/>
      <c r="K1198" s="9"/>
      <c r="L1198" s="9"/>
    </row>
    <row r="1199" spans="2:13" ht="225" x14ac:dyDescent="0.25">
      <c r="B1199" s="9"/>
      <c r="C1199" s="9"/>
      <c r="D1199" s="9"/>
      <c r="E1199" s="9"/>
      <c r="F1199" s="9"/>
      <c r="G1199" s="9" t="s">
        <v>930</v>
      </c>
      <c r="H1199" s="9"/>
      <c r="I1199" s="9"/>
      <c r="J1199" s="9"/>
      <c r="K1199" s="9"/>
      <c r="L1199" s="9"/>
    </row>
    <row r="1200" spans="2:13" ht="75" x14ac:dyDescent="0.25">
      <c r="B1200" s="9">
        <v>9</v>
      </c>
      <c r="C1200" s="9" t="s">
        <v>12</v>
      </c>
      <c r="D1200" s="9" t="s">
        <v>27</v>
      </c>
      <c r="E1200" s="9" t="s">
        <v>944</v>
      </c>
      <c r="F1200" s="9" t="s">
        <v>15</v>
      </c>
      <c r="G1200" s="9" t="s">
        <v>945</v>
      </c>
      <c r="H1200" s="9" t="s">
        <v>69</v>
      </c>
      <c r="I1200" s="9" t="s">
        <v>947</v>
      </c>
      <c r="J1200" s="9">
        <v>4</v>
      </c>
      <c r="K1200" s="9"/>
      <c r="L1200" s="9" t="s">
        <v>19</v>
      </c>
    </row>
    <row r="1201" spans="2:12" x14ac:dyDescent="0.25">
      <c r="B1201" s="9"/>
      <c r="C1201" s="9"/>
      <c r="D1201" s="9"/>
      <c r="E1201" s="9"/>
      <c r="F1201" s="9"/>
      <c r="G1201" s="9"/>
      <c r="H1201" s="9"/>
      <c r="I1201" s="9"/>
      <c r="J1201" s="9"/>
      <c r="K1201" s="9"/>
      <c r="L1201" s="9"/>
    </row>
    <row r="1202" spans="2:12" ht="180" x14ac:dyDescent="0.25">
      <c r="B1202" s="9"/>
      <c r="C1202" s="9"/>
      <c r="D1202" s="9"/>
      <c r="E1202" s="9"/>
      <c r="F1202" s="9"/>
      <c r="G1202" s="9" t="s">
        <v>946</v>
      </c>
      <c r="H1202" s="9"/>
      <c r="I1202" s="9"/>
      <c r="J1202" s="9"/>
      <c r="K1202" s="9"/>
      <c r="L1202" s="9"/>
    </row>
    <row r="1203" spans="2:12" ht="75" x14ac:dyDescent="0.25">
      <c r="B1203" s="9">
        <v>10</v>
      </c>
      <c r="C1203" s="9" t="s">
        <v>12</v>
      </c>
      <c r="D1203" s="9" t="s">
        <v>13</v>
      </c>
      <c r="E1203" s="9" t="s">
        <v>948</v>
      </c>
      <c r="F1203" s="9" t="s">
        <v>15</v>
      </c>
      <c r="G1203" s="9" t="s">
        <v>949</v>
      </c>
      <c r="H1203" s="9" t="s">
        <v>69</v>
      </c>
      <c r="I1203" s="10">
        <v>42023</v>
      </c>
      <c r="J1203" s="9">
        <v>4</v>
      </c>
      <c r="K1203" s="9"/>
      <c r="L1203" s="9" t="s">
        <v>19</v>
      </c>
    </row>
    <row r="1204" spans="2:12" x14ac:dyDescent="0.25">
      <c r="B1204" s="9"/>
      <c r="C1204" s="9"/>
      <c r="D1204" s="9"/>
      <c r="E1204" s="9"/>
      <c r="F1204" s="9"/>
      <c r="G1204" s="9"/>
      <c r="H1204" s="9"/>
      <c r="I1204" s="9"/>
      <c r="J1204" s="9"/>
      <c r="K1204" s="9"/>
      <c r="L1204" s="9"/>
    </row>
    <row r="1205" spans="2:12" ht="180" x14ac:dyDescent="0.25">
      <c r="B1205" s="9"/>
      <c r="C1205" s="9"/>
      <c r="D1205" s="9"/>
      <c r="E1205" s="9"/>
      <c r="F1205" s="9"/>
      <c r="G1205" s="9" t="s">
        <v>946</v>
      </c>
      <c r="H1205" s="9"/>
      <c r="I1205" s="9"/>
      <c r="J1205" s="9"/>
      <c r="K1205" s="9"/>
      <c r="L1205" s="9"/>
    </row>
    <row r="1206" spans="2:12" ht="90" x14ac:dyDescent="0.25">
      <c r="B1206" s="9">
        <v>11</v>
      </c>
      <c r="C1206" s="9" t="s">
        <v>12</v>
      </c>
      <c r="D1206" s="9" t="s">
        <v>13</v>
      </c>
      <c r="E1206" s="9" t="s">
        <v>950</v>
      </c>
      <c r="F1206" s="9" t="s">
        <v>15</v>
      </c>
      <c r="G1206" s="9" t="s">
        <v>951</v>
      </c>
      <c r="H1206" s="9" t="s">
        <v>106</v>
      </c>
      <c r="I1206" s="11">
        <v>13271</v>
      </c>
      <c r="J1206" s="9">
        <v>4</v>
      </c>
      <c r="K1206" s="9"/>
      <c r="L1206" s="9" t="s">
        <v>19</v>
      </c>
    </row>
    <row r="1207" spans="2:12" x14ac:dyDescent="0.25">
      <c r="B1207" s="9"/>
      <c r="C1207" s="9"/>
      <c r="D1207" s="9"/>
      <c r="E1207" s="9"/>
      <c r="F1207" s="9"/>
      <c r="G1207" s="9"/>
      <c r="H1207" s="9"/>
      <c r="I1207" s="9"/>
      <c r="J1207" s="9"/>
      <c r="K1207" s="9"/>
      <c r="L1207" s="9"/>
    </row>
    <row r="1208" spans="2:12" ht="225" x14ac:dyDescent="0.25">
      <c r="B1208" s="9"/>
      <c r="C1208" s="9"/>
      <c r="D1208" s="9"/>
      <c r="E1208" s="9"/>
      <c r="F1208" s="9"/>
      <c r="G1208" s="9" t="s">
        <v>952</v>
      </c>
      <c r="H1208" s="9"/>
      <c r="I1208" s="9"/>
      <c r="J1208" s="9"/>
      <c r="K1208" s="9"/>
      <c r="L1208" s="9"/>
    </row>
    <row r="1209" spans="2:12" ht="90" x14ac:dyDescent="0.25">
      <c r="B1209" s="9">
        <v>12</v>
      </c>
      <c r="C1209" s="9" t="s">
        <v>12</v>
      </c>
      <c r="D1209" s="9" t="s">
        <v>13</v>
      </c>
      <c r="E1209" s="9" t="s">
        <v>953</v>
      </c>
      <c r="F1209" s="9" t="s">
        <v>15</v>
      </c>
      <c r="G1209" s="9" t="s">
        <v>954</v>
      </c>
      <c r="H1209" s="9" t="s">
        <v>106</v>
      </c>
      <c r="I1209" s="11">
        <v>14062</v>
      </c>
      <c r="J1209" s="9">
        <v>4</v>
      </c>
      <c r="K1209" s="9"/>
      <c r="L1209" s="9" t="s">
        <v>19</v>
      </c>
    </row>
    <row r="1210" spans="2:12" x14ac:dyDescent="0.25">
      <c r="B1210" s="9"/>
      <c r="C1210" s="9"/>
      <c r="D1210" s="9"/>
      <c r="E1210" s="9"/>
      <c r="F1210" s="9"/>
      <c r="G1210" s="9"/>
      <c r="H1210" s="9"/>
      <c r="I1210" s="9"/>
      <c r="J1210" s="9"/>
      <c r="K1210" s="9"/>
      <c r="L1210" s="9"/>
    </row>
    <row r="1211" spans="2:12" ht="225" x14ac:dyDescent="0.25">
      <c r="B1211" s="9"/>
      <c r="C1211" s="9"/>
      <c r="D1211" s="9"/>
      <c r="E1211" s="9"/>
      <c r="F1211" s="9"/>
      <c r="G1211" s="9" t="s">
        <v>952</v>
      </c>
      <c r="H1211" s="9"/>
      <c r="I1211" s="9"/>
      <c r="J1211" s="9"/>
      <c r="K1211" s="9"/>
      <c r="L1211" s="9"/>
    </row>
    <row r="1212" spans="2:12" ht="90" x14ac:dyDescent="0.25">
      <c r="B1212" s="9">
        <v>13</v>
      </c>
      <c r="C1212" s="9" t="s">
        <v>12</v>
      </c>
      <c r="D1212" s="9" t="s">
        <v>13</v>
      </c>
      <c r="E1212" s="9" t="s">
        <v>955</v>
      </c>
      <c r="F1212" s="9" t="s">
        <v>15</v>
      </c>
      <c r="G1212" s="9" t="s">
        <v>956</v>
      </c>
      <c r="H1212" s="9" t="s">
        <v>110</v>
      </c>
      <c r="I1212" s="11">
        <v>13241</v>
      </c>
      <c r="J1212" s="9">
        <v>4</v>
      </c>
      <c r="K1212" s="9"/>
      <c r="L1212" s="9" t="s">
        <v>19</v>
      </c>
    </row>
    <row r="1213" spans="2:12" x14ac:dyDescent="0.25">
      <c r="B1213" s="9"/>
      <c r="C1213" s="9"/>
      <c r="D1213" s="9"/>
      <c r="E1213" s="9"/>
      <c r="F1213" s="9"/>
      <c r="G1213" s="9"/>
      <c r="H1213" s="9"/>
      <c r="I1213" s="9"/>
      <c r="J1213" s="9"/>
      <c r="K1213" s="9"/>
      <c r="L1213" s="9"/>
    </row>
    <row r="1214" spans="2:12" ht="225" x14ac:dyDescent="0.25">
      <c r="B1214" s="9"/>
      <c r="C1214" s="9"/>
      <c r="D1214" s="9"/>
      <c r="E1214" s="9"/>
      <c r="F1214" s="9"/>
      <c r="G1214" s="9" t="s">
        <v>952</v>
      </c>
      <c r="H1214" s="9"/>
      <c r="I1214" s="9"/>
      <c r="J1214" s="9"/>
      <c r="K1214" s="9"/>
      <c r="L1214" s="9"/>
    </row>
    <row r="1215" spans="2:12" ht="90" x14ac:dyDescent="0.25">
      <c r="B1215" s="9">
        <v>14</v>
      </c>
      <c r="C1215" s="9" t="s">
        <v>12</v>
      </c>
      <c r="D1215" s="9" t="s">
        <v>13</v>
      </c>
      <c r="E1215" s="9" t="s">
        <v>957</v>
      </c>
      <c r="F1215" s="9" t="s">
        <v>15</v>
      </c>
      <c r="G1215" s="9" t="s">
        <v>958</v>
      </c>
      <c r="H1215" s="9" t="s">
        <v>110</v>
      </c>
      <c r="I1215" s="11">
        <v>13912</v>
      </c>
      <c r="J1215" s="9">
        <v>4</v>
      </c>
      <c r="K1215" s="9"/>
      <c r="L1215" s="9" t="s">
        <v>19</v>
      </c>
    </row>
    <row r="1216" spans="2:12" x14ac:dyDescent="0.25">
      <c r="B1216" s="9"/>
      <c r="C1216" s="9"/>
      <c r="D1216" s="9"/>
      <c r="E1216" s="9"/>
      <c r="F1216" s="9"/>
      <c r="G1216" s="9"/>
      <c r="H1216" s="9"/>
      <c r="I1216" s="9"/>
      <c r="J1216" s="9"/>
      <c r="K1216" s="9"/>
      <c r="L1216" s="9"/>
    </row>
    <row r="1217" spans="2:12" ht="225" x14ac:dyDescent="0.25">
      <c r="B1217" s="9"/>
      <c r="C1217" s="9"/>
      <c r="D1217" s="9"/>
      <c r="E1217" s="9"/>
      <c r="F1217" s="9"/>
      <c r="G1217" s="9" t="s">
        <v>952</v>
      </c>
      <c r="H1217" s="9"/>
      <c r="I1217" s="9"/>
      <c r="J1217" s="9"/>
      <c r="K1217" s="9"/>
      <c r="L1217" s="9"/>
    </row>
    <row r="1218" spans="2:12" ht="90" x14ac:dyDescent="0.25">
      <c r="B1218" s="9">
        <v>15</v>
      </c>
      <c r="C1218" s="9" t="s">
        <v>12</v>
      </c>
      <c r="D1218" s="9" t="s">
        <v>13</v>
      </c>
      <c r="E1218" s="9" t="s">
        <v>959</v>
      </c>
      <c r="F1218" s="9" t="s">
        <v>15</v>
      </c>
      <c r="G1218" s="9" t="s">
        <v>960</v>
      </c>
      <c r="H1218" s="9" t="s">
        <v>962</v>
      </c>
      <c r="I1218" s="10">
        <v>42053</v>
      </c>
      <c r="J1218" s="9">
        <v>4</v>
      </c>
      <c r="K1218" s="9"/>
      <c r="L1218" s="9" t="s">
        <v>19</v>
      </c>
    </row>
    <row r="1219" spans="2:12" x14ac:dyDescent="0.25">
      <c r="B1219" s="9"/>
      <c r="C1219" s="9"/>
      <c r="D1219" s="9"/>
      <c r="E1219" s="9"/>
      <c r="F1219" s="9"/>
      <c r="G1219" s="9"/>
      <c r="H1219" s="9"/>
      <c r="I1219" s="9"/>
      <c r="J1219" s="9"/>
      <c r="K1219" s="9"/>
      <c r="L1219" s="9"/>
    </row>
    <row r="1220" spans="2:12" ht="195" x14ac:dyDescent="0.25">
      <c r="B1220" s="9"/>
      <c r="C1220" s="9"/>
      <c r="D1220" s="9"/>
      <c r="E1220" s="9"/>
      <c r="F1220" s="9"/>
      <c r="G1220" s="9" t="s">
        <v>961</v>
      </c>
      <c r="H1220" s="9"/>
      <c r="I1220" s="9"/>
      <c r="J1220" s="9"/>
      <c r="K1220" s="9"/>
      <c r="L1220" s="9"/>
    </row>
    <row r="1221" spans="2:12" ht="90" x14ac:dyDescent="0.25">
      <c r="B1221" s="9">
        <v>16</v>
      </c>
      <c r="C1221" s="9" t="s">
        <v>12</v>
      </c>
      <c r="D1221" s="9" t="s">
        <v>27</v>
      </c>
      <c r="E1221" s="9" t="s">
        <v>963</v>
      </c>
      <c r="F1221" s="9" t="s">
        <v>15</v>
      </c>
      <c r="G1221" s="9" t="s">
        <v>964</v>
      </c>
      <c r="H1221" s="9" t="s">
        <v>933</v>
      </c>
      <c r="I1221" s="9">
        <f>-1 / 18</f>
        <v>-5.5555555555555552E-2</v>
      </c>
      <c r="J1221" s="9">
        <v>4</v>
      </c>
      <c r="K1221" s="9"/>
      <c r="L1221" s="9" t="s">
        <v>19</v>
      </c>
    </row>
    <row r="1222" spans="2:12" x14ac:dyDescent="0.25">
      <c r="B1222" s="9"/>
      <c r="C1222" s="9"/>
      <c r="D1222" s="9"/>
      <c r="E1222" s="9"/>
      <c r="F1222" s="9"/>
      <c r="G1222" s="9"/>
      <c r="H1222" s="9"/>
      <c r="I1222" s="9"/>
      <c r="J1222" s="9"/>
      <c r="K1222" s="9"/>
      <c r="L1222" s="9"/>
    </row>
    <row r="1223" spans="2:12" ht="195" x14ac:dyDescent="0.25">
      <c r="B1223" s="9"/>
      <c r="C1223" s="9"/>
      <c r="D1223" s="9"/>
      <c r="E1223" s="9"/>
      <c r="F1223" s="9"/>
      <c r="G1223" s="9" t="s">
        <v>961</v>
      </c>
      <c r="H1223" s="9"/>
      <c r="I1223" s="9"/>
      <c r="J1223" s="9"/>
      <c r="K1223" s="9"/>
      <c r="L1223" s="9"/>
    </row>
    <row r="1224" spans="2:12" ht="90" x14ac:dyDescent="0.25">
      <c r="B1224" s="9">
        <v>17</v>
      </c>
      <c r="C1224" s="9" t="s">
        <v>12</v>
      </c>
      <c r="D1224" s="9" t="s">
        <v>13</v>
      </c>
      <c r="E1224" s="9" t="s">
        <v>965</v>
      </c>
      <c r="F1224" s="9" t="s">
        <v>15</v>
      </c>
      <c r="G1224" s="9" t="s">
        <v>966</v>
      </c>
      <c r="H1224" s="9" t="s">
        <v>967</v>
      </c>
      <c r="I1224" s="10">
        <v>42113</v>
      </c>
      <c r="J1224" s="9">
        <v>4</v>
      </c>
      <c r="K1224" s="9"/>
      <c r="L1224" s="9" t="s">
        <v>19</v>
      </c>
    </row>
    <row r="1225" spans="2:12" x14ac:dyDescent="0.25">
      <c r="B1225" s="9"/>
      <c r="C1225" s="9"/>
      <c r="D1225" s="9"/>
      <c r="E1225" s="9"/>
      <c r="F1225" s="9"/>
      <c r="G1225" s="9"/>
      <c r="H1225" s="9"/>
      <c r="I1225" s="9"/>
      <c r="J1225" s="9"/>
      <c r="K1225" s="9"/>
      <c r="L1225" s="9"/>
    </row>
    <row r="1226" spans="2:12" ht="195" x14ac:dyDescent="0.25">
      <c r="B1226" s="9"/>
      <c r="C1226" s="9"/>
      <c r="D1226" s="9"/>
      <c r="E1226" s="9"/>
      <c r="F1226" s="9"/>
      <c r="G1226" s="9" t="s">
        <v>961</v>
      </c>
      <c r="H1226" s="9"/>
      <c r="I1226" s="9"/>
      <c r="J1226" s="9"/>
      <c r="K1226" s="9"/>
      <c r="L1226" s="9"/>
    </row>
    <row r="1227" spans="2:12" ht="90" x14ac:dyDescent="0.25">
      <c r="B1227" s="9">
        <v>18</v>
      </c>
      <c r="C1227" s="9" t="s">
        <v>12</v>
      </c>
      <c r="D1227" s="9" t="s">
        <v>13</v>
      </c>
      <c r="E1227" s="9" t="s">
        <v>968</v>
      </c>
      <c r="F1227" s="9" t="s">
        <v>15</v>
      </c>
      <c r="G1227" s="9" t="s">
        <v>969</v>
      </c>
      <c r="H1227" s="9" t="s">
        <v>967</v>
      </c>
      <c r="I1227" s="10">
        <v>42053</v>
      </c>
      <c r="J1227" s="9">
        <v>4</v>
      </c>
      <c r="K1227" s="9"/>
      <c r="L1227" s="9" t="s">
        <v>19</v>
      </c>
    </row>
    <row r="1228" spans="2:12" x14ac:dyDescent="0.25">
      <c r="B1228" s="9"/>
      <c r="C1228" s="9"/>
      <c r="D1228" s="9"/>
      <c r="E1228" s="9"/>
      <c r="F1228" s="9"/>
      <c r="G1228" s="9"/>
      <c r="H1228" s="9"/>
      <c r="I1228" s="9"/>
      <c r="J1228" s="9"/>
      <c r="K1228" s="9"/>
      <c r="L1228" s="9"/>
    </row>
    <row r="1229" spans="2:12" ht="195" x14ac:dyDescent="0.25">
      <c r="B1229" s="9"/>
      <c r="C1229" s="9"/>
      <c r="D1229" s="9"/>
      <c r="E1229" s="9"/>
      <c r="F1229" s="9"/>
      <c r="G1229" s="9" t="s">
        <v>961</v>
      </c>
      <c r="H1229" s="9"/>
      <c r="I1229" s="9"/>
      <c r="J1229" s="9"/>
      <c r="K1229" s="9"/>
      <c r="L1229" s="9"/>
    </row>
    <row r="1230" spans="2:12" ht="90" x14ac:dyDescent="0.25">
      <c r="B1230" s="9">
        <v>19</v>
      </c>
      <c r="C1230" s="9" t="s">
        <v>12</v>
      </c>
      <c r="D1230" s="9" t="s">
        <v>27</v>
      </c>
      <c r="E1230" s="9" t="s">
        <v>970</v>
      </c>
      <c r="F1230" s="9" t="s">
        <v>15</v>
      </c>
      <c r="G1230" s="9" t="s">
        <v>971</v>
      </c>
      <c r="H1230" s="9" t="s">
        <v>98</v>
      </c>
      <c r="I1230" s="9" t="s">
        <v>947</v>
      </c>
      <c r="J1230" s="9">
        <v>4</v>
      </c>
      <c r="K1230" s="9"/>
      <c r="L1230" s="9" t="s">
        <v>19</v>
      </c>
    </row>
    <row r="1231" spans="2:12" x14ac:dyDescent="0.25">
      <c r="B1231" s="9"/>
      <c r="C1231" s="9"/>
      <c r="D1231" s="9"/>
      <c r="E1231" s="9"/>
      <c r="F1231" s="9"/>
      <c r="G1231" s="9"/>
      <c r="H1231" s="9"/>
      <c r="I1231" s="9"/>
      <c r="J1231" s="9"/>
      <c r="K1231" s="9"/>
      <c r="L1231" s="9"/>
    </row>
    <row r="1232" spans="2:12" ht="195" x14ac:dyDescent="0.25">
      <c r="B1232" s="9"/>
      <c r="C1232" s="9"/>
      <c r="D1232" s="9"/>
      <c r="E1232" s="9"/>
      <c r="F1232" s="9"/>
      <c r="G1232" s="9" t="s">
        <v>961</v>
      </c>
      <c r="H1232" s="9"/>
      <c r="I1232" s="9"/>
      <c r="J1232" s="9"/>
      <c r="K1232" s="9"/>
      <c r="L1232" s="9"/>
    </row>
    <row r="1233" spans="2:12" ht="90" x14ac:dyDescent="0.25">
      <c r="B1233" s="9">
        <v>20</v>
      </c>
      <c r="C1233" s="9" t="s">
        <v>12</v>
      </c>
      <c r="D1233" s="9" t="s">
        <v>27</v>
      </c>
      <c r="E1233" s="9" t="s">
        <v>972</v>
      </c>
      <c r="F1233" s="9" t="s">
        <v>15</v>
      </c>
      <c r="G1233" s="9" t="s">
        <v>973</v>
      </c>
      <c r="H1233" s="9" t="s">
        <v>101</v>
      </c>
      <c r="I1233" s="9" t="s">
        <v>102</v>
      </c>
      <c r="J1233" s="9">
        <v>4</v>
      </c>
      <c r="K1233" s="9"/>
      <c r="L1233" s="9" t="s">
        <v>19</v>
      </c>
    </row>
    <row r="1234" spans="2:12" x14ac:dyDescent="0.25">
      <c r="B1234" s="9"/>
      <c r="C1234" s="9"/>
      <c r="D1234" s="9"/>
      <c r="E1234" s="9"/>
      <c r="F1234" s="9"/>
      <c r="G1234" s="9"/>
      <c r="H1234" s="9"/>
      <c r="I1234" s="9"/>
      <c r="J1234" s="9"/>
      <c r="K1234" s="9"/>
      <c r="L1234" s="9"/>
    </row>
    <row r="1235" spans="2:12" ht="225" x14ac:dyDescent="0.25">
      <c r="B1235" s="9"/>
      <c r="C1235" s="9"/>
      <c r="D1235" s="9"/>
      <c r="E1235" s="9"/>
      <c r="F1235" s="9"/>
      <c r="G1235" s="9" t="s">
        <v>974</v>
      </c>
      <c r="H1235" s="9"/>
      <c r="I1235" s="9"/>
      <c r="J1235" s="9"/>
      <c r="K1235" s="9"/>
      <c r="L1235" s="9"/>
    </row>
    <row r="1236" spans="2:12" ht="105" x14ac:dyDescent="0.25">
      <c r="B1236" s="9" t="s">
        <v>12</v>
      </c>
      <c r="C1236" s="9" t="s">
        <v>27</v>
      </c>
      <c r="D1236" s="9" t="s">
        <v>975</v>
      </c>
      <c r="E1236" s="9" t="s">
        <v>15</v>
      </c>
      <c r="F1236" s="9" t="s">
        <v>976</v>
      </c>
      <c r="G1236" s="9" t="s">
        <v>978</v>
      </c>
      <c r="H1236" s="9" t="s">
        <v>35</v>
      </c>
      <c r="I1236" s="9">
        <v>4</v>
      </c>
      <c r="J1236" s="9"/>
      <c r="K1236" s="9" t="s">
        <v>19</v>
      </c>
      <c r="L1236" s="9"/>
    </row>
    <row r="1237" spans="2:12" x14ac:dyDescent="0.25">
      <c r="B1237" s="9"/>
      <c r="C1237" s="9"/>
      <c r="D1237" s="9"/>
      <c r="E1237" s="9"/>
      <c r="F1237" s="9"/>
      <c r="G1237" s="9"/>
      <c r="H1237" s="9"/>
      <c r="I1237" s="9"/>
      <c r="J1237" s="9"/>
      <c r="K1237" s="9"/>
      <c r="L1237" s="9"/>
    </row>
    <row r="1238" spans="2:12" ht="135" x14ac:dyDescent="0.25">
      <c r="B1238" s="9"/>
      <c r="C1238" s="9"/>
      <c r="D1238" s="9"/>
      <c r="E1238" s="9"/>
      <c r="F1238" s="9" t="s">
        <v>977</v>
      </c>
      <c r="G1238" s="9"/>
      <c r="H1238" s="9"/>
      <c r="I1238" s="9"/>
      <c r="J1238" s="9"/>
      <c r="K1238" s="9"/>
      <c r="L1238" s="9"/>
    </row>
    <row r="1239" spans="2:12" ht="75" x14ac:dyDescent="0.25">
      <c r="B1239" s="9">
        <v>5</v>
      </c>
      <c r="C1239" s="9" t="s">
        <v>12</v>
      </c>
      <c r="D1239" s="9" t="s">
        <v>13</v>
      </c>
      <c r="E1239" s="9" t="s">
        <v>979</v>
      </c>
      <c r="F1239" s="9" t="s">
        <v>15</v>
      </c>
      <c r="G1239" s="9" t="s">
        <v>980</v>
      </c>
      <c r="H1239" s="9" t="s">
        <v>539</v>
      </c>
      <c r="I1239" s="10">
        <v>42022</v>
      </c>
      <c r="J1239" s="9">
        <v>4</v>
      </c>
      <c r="K1239" s="9"/>
      <c r="L1239" s="9" t="s">
        <v>19</v>
      </c>
    </row>
    <row r="1240" spans="2:12" x14ac:dyDescent="0.25">
      <c r="B1240" s="9"/>
      <c r="C1240" s="9"/>
      <c r="D1240" s="9"/>
      <c r="E1240" s="9"/>
      <c r="F1240" s="9"/>
      <c r="G1240" s="9"/>
      <c r="H1240" s="9"/>
      <c r="I1240" s="9"/>
      <c r="J1240" s="9"/>
      <c r="K1240" s="9"/>
      <c r="L1240" s="9"/>
    </row>
    <row r="1241" spans="2:12" ht="195" x14ac:dyDescent="0.25">
      <c r="B1241" s="9"/>
      <c r="C1241" s="9"/>
      <c r="D1241" s="9"/>
      <c r="E1241" s="9"/>
      <c r="F1241" s="9"/>
      <c r="G1241" s="9" t="s">
        <v>981</v>
      </c>
      <c r="H1241" s="9"/>
      <c r="I1241" s="9"/>
      <c r="J1241" s="9"/>
      <c r="K1241" s="9"/>
      <c r="L1241" s="9"/>
    </row>
    <row r="1242" spans="2:12" ht="75" x14ac:dyDescent="0.25">
      <c r="B1242" s="9">
        <v>6</v>
      </c>
      <c r="C1242" s="9" t="s">
        <v>12</v>
      </c>
      <c r="D1242" s="9" t="s">
        <v>27</v>
      </c>
      <c r="E1242" s="9" t="s">
        <v>982</v>
      </c>
      <c r="F1242" s="9" t="s">
        <v>15</v>
      </c>
      <c r="G1242" s="9" t="s">
        <v>983</v>
      </c>
      <c r="H1242" s="9" t="s">
        <v>984</v>
      </c>
      <c r="I1242" s="9">
        <f>-1 / 18</f>
        <v>-5.5555555555555552E-2</v>
      </c>
      <c r="J1242" s="9">
        <v>4</v>
      </c>
      <c r="K1242" s="9"/>
      <c r="L1242" s="9" t="s">
        <v>19</v>
      </c>
    </row>
    <row r="1243" spans="2:12" x14ac:dyDescent="0.25">
      <c r="B1243" s="9"/>
      <c r="C1243" s="9"/>
      <c r="D1243" s="9"/>
      <c r="E1243" s="9"/>
      <c r="F1243" s="9"/>
      <c r="G1243" s="9"/>
      <c r="H1243" s="9"/>
      <c r="I1243" s="9"/>
      <c r="J1243" s="9"/>
      <c r="K1243" s="9"/>
      <c r="L1243" s="9"/>
    </row>
    <row r="1244" spans="2:12" ht="195" x14ac:dyDescent="0.25">
      <c r="B1244" s="9"/>
      <c r="C1244" s="9"/>
      <c r="D1244" s="9"/>
      <c r="E1244" s="9"/>
      <c r="F1244" s="9"/>
      <c r="G1244" s="9" t="s">
        <v>981</v>
      </c>
      <c r="H1244" s="9"/>
      <c r="I1244" s="9"/>
      <c r="J1244" s="9"/>
      <c r="K1244" s="9"/>
      <c r="L1244" s="9"/>
    </row>
    <row r="1245" spans="2:12" ht="120" x14ac:dyDescent="0.25">
      <c r="B1245" s="9" t="s">
        <v>12</v>
      </c>
      <c r="C1245" s="9" t="s">
        <v>27</v>
      </c>
      <c r="D1245" s="9" t="s">
        <v>985</v>
      </c>
      <c r="E1245" s="9" t="s">
        <v>15</v>
      </c>
      <c r="F1245" s="9" t="s">
        <v>986</v>
      </c>
      <c r="G1245" s="9" t="s">
        <v>643</v>
      </c>
      <c r="H1245" s="9">
        <f>-1 / 13</f>
        <v>-7.6923076923076927E-2</v>
      </c>
      <c r="I1245" s="9">
        <v>4</v>
      </c>
      <c r="J1245" s="9"/>
      <c r="K1245" s="9" t="s">
        <v>19</v>
      </c>
      <c r="L1245" s="9"/>
    </row>
    <row r="1246" spans="2:12" x14ac:dyDescent="0.25">
      <c r="B1246" s="9"/>
      <c r="C1246" s="9"/>
      <c r="D1246" s="9"/>
      <c r="E1246" s="9"/>
      <c r="F1246" s="9"/>
      <c r="G1246" s="9"/>
      <c r="H1246" s="9"/>
      <c r="I1246" s="9"/>
      <c r="J1246" s="9"/>
      <c r="K1246" s="9"/>
      <c r="L1246" s="9"/>
    </row>
    <row r="1247" spans="2:12" ht="180" x14ac:dyDescent="0.25">
      <c r="B1247" s="9"/>
      <c r="C1247" s="9"/>
      <c r="D1247" s="9"/>
      <c r="E1247" s="9"/>
      <c r="F1247" s="9" t="s">
        <v>987</v>
      </c>
      <c r="G1247" s="9"/>
      <c r="H1247" s="9"/>
      <c r="I1247" s="9"/>
      <c r="J1247" s="9"/>
      <c r="K1247" s="9"/>
      <c r="L1247" s="9"/>
    </row>
    <row r="1248" spans="2:12" ht="75" x14ac:dyDescent="0.25">
      <c r="B1248" s="9">
        <v>2</v>
      </c>
      <c r="C1248" s="9" t="s">
        <v>12</v>
      </c>
      <c r="D1248" s="9" t="s">
        <v>13</v>
      </c>
      <c r="E1248" s="9" t="s">
        <v>988</v>
      </c>
      <c r="F1248" s="9" t="s">
        <v>15</v>
      </c>
      <c r="G1248" s="9" t="s">
        <v>989</v>
      </c>
      <c r="H1248" s="9" t="s">
        <v>679</v>
      </c>
      <c r="I1248" s="10">
        <v>42048</v>
      </c>
      <c r="J1248" s="9">
        <v>4</v>
      </c>
      <c r="K1248" s="9"/>
      <c r="L1248" s="9" t="s">
        <v>19</v>
      </c>
    </row>
    <row r="1249" spans="2:12" x14ac:dyDescent="0.25">
      <c r="B1249" s="9"/>
      <c r="C1249" s="9"/>
      <c r="D1249" s="9"/>
      <c r="E1249" s="9"/>
      <c r="F1249" s="9"/>
      <c r="G1249" s="9"/>
      <c r="H1249" s="9"/>
      <c r="I1249" s="9"/>
      <c r="J1249" s="9"/>
      <c r="K1249" s="9"/>
      <c r="L1249" s="9"/>
    </row>
    <row r="1250" spans="2:12" ht="300" x14ac:dyDescent="0.25">
      <c r="B1250" s="9"/>
      <c r="C1250" s="9"/>
      <c r="D1250" s="9"/>
      <c r="E1250" s="9"/>
      <c r="F1250" s="9"/>
      <c r="G1250" s="9" t="s">
        <v>987</v>
      </c>
      <c r="H1250" s="9"/>
      <c r="I1250" s="9"/>
      <c r="J1250" s="9"/>
      <c r="K1250" s="9"/>
      <c r="L1250" s="9"/>
    </row>
    <row r="1251" spans="2:12" ht="75" x14ac:dyDescent="0.25">
      <c r="B1251" s="9">
        <v>3</v>
      </c>
      <c r="C1251" s="9" t="s">
        <v>12</v>
      </c>
      <c r="D1251" s="9" t="s">
        <v>27</v>
      </c>
      <c r="E1251" s="9" t="s">
        <v>990</v>
      </c>
      <c r="F1251" s="9" t="s">
        <v>15</v>
      </c>
      <c r="G1251" s="9" t="s">
        <v>991</v>
      </c>
      <c r="H1251" s="9" t="s">
        <v>993</v>
      </c>
      <c r="I1251" s="9" t="s">
        <v>605</v>
      </c>
      <c r="J1251" s="9">
        <v>4</v>
      </c>
      <c r="K1251" s="9"/>
      <c r="L1251" s="9" t="s">
        <v>19</v>
      </c>
    </row>
    <row r="1252" spans="2:12" x14ac:dyDescent="0.25">
      <c r="B1252" s="9"/>
      <c r="C1252" s="9"/>
      <c r="D1252" s="9"/>
      <c r="E1252" s="9"/>
      <c r="F1252" s="9"/>
      <c r="G1252" s="9"/>
      <c r="H1252" s="9"/>
      <c r="I1252" s="9"/>
      <c r="J1252" s="9"/>
      <c r="K1252" s="9"/>
      <c r="L1252" s="9"/>
    </row>
    <row r="1253" spans="2:12" ht="270" x14ac:dyDescent="0.25">
      <c r="B1253" s="9"/>
      <c r="C1253" s="9"/>
      <c r="D1253" s="9"/>
      <c r="E1253" s="9"/>
      <c r="F1253" s="9"/>
      <c r="G1253" s="9" t="s">
        <v>992</v>
      </c>
      <c r="H1253" s="9"/>
      <c r="I1253" s="9"/>
      <c r="J1253" s="9"/>
      <c r="K1253" s="9"/>
      <c r="L1253" s="9"/>
    </row>
    <row r="1254" spans="2:12" ht="90" x14ac:dyDescent="0.25">
      <c r="B1254" s="9">
        <v>4</v>
      </c>
      <c r="C1254" s="9" t="s">
        <v>12</v>
      </c>
      <c r="D1254" s="9" t="s">
        <v>13</v>
      </c>
      <c r="E1254" s="9" t="s">
        <v>994</v>
      </c>
      <c r="F1254" s="9" t="s">
        <v>15</v>
      </c>
      <c r="G1254" s="9" t="s">
        <v>995</v>
      </c>
      <c r="H1254" s="9" t="s">
        <v>997</v>
      </c>
      <c r="I1254" s="10">
        <v>42024</v>
      </c>
      <c r="J1254" s="9">
        <v>4</v>
      </c>
      <c r="K1254" s="9"/>
      <c r="L1254" s="9" t="s">
        <v>19</v>
      </c>
    </row>
    <row r="1255" spans="2:12" x14ac:dyDescent="0.25">
      <c r="B1255" s="9"/>
      <c r="C1255" s="9"/>
      <c r="D1255" s="9"/>
      <c r="E1255" s="9"/>
      <c r="F1255" s="9"/>
      <c r="G1255" s="9"/>
      <c r="H1255" s="9"/>
      <c r="I1255" s="9"/>
      <c r="J1255" s="9"/>
      <c r="K1255" s="9"/>
      <c r="L1255" s="9"/>
    </row>
    <row r="1256" spans="2:12" ht="150" x14ac:dyDescent="0.25">
      <c r="B1256" s="9"/>
      <c r="C1256" s="9"/>
      <c r="D1256" s="9"/>
      <c r="E1256" s="9"/>
      <c r="F1256" s="9"/>
      <c r="G1256" s="9" t="s">
        <v>996</v>
      </c>
      <c r="H1256" s="9"/>
      <c r="I1256" s="9"/>
      <c r="J1256" s="9"/>
      <c r="K1256" s="9"/>
      <c r="L1256" s="9"/>
    </row>
    <row r="1257" spans="2:12" ht="90" x14ac:dyDescent="0.25">
      <c r="B1257" s="9">
        <v>5</v>
      </c>
      <c r="C1257" s="9" t="s">
        <v>12</v>
      </c>
      <c r="D1257" s="9" t="s">
        <v>27</v>
      </c>
      <c r="E1257" s="9" t="s">
        <v>998</v>
      </c>
      <c r="F1257" s="9" t="s">
        <v>15</v>
      </c>
      <c r="G1257" s="9" t="s">
        <v>999</v>
      </c>
      <c r="H1257" s="9" t="s">
        <v>1000</v>
      </c>
      <c r="I1257" s="9" t="s">
        <v>345</v>
      </c>
      <c r="J1257" s="9">
        <v>4</v>
      </c>
      <c r="K1257" s="9"/>
      <c r="L1257" s="9" t="s">
        <v>19</v>
      </c>
    </row>
    <row r="1258" spans="2:12" x14ac:dyDescent="0.25">
      <c r="B1258" s="9"/>
      <c r="C1258" s="9"/>
      <c r="D1258" s="9"/>
      <c r="E1258" s="9"/>
      <c r="F1258" s="9"/>
      <c r="G1258" s="9"/>
      <c r="H1258" s="9"/>
      <c r="I1258" s="9"/>
      <c r="J1258" s="9"/>
      <c r="K1258" s="9"/>
      <c r="L1258" s="9"/>
    </row>
    <row r="1259" spans="2:12" ht="150" x14ac:dyDescent="0.25">
      <c r="B1259" s="9"/>
      <c r="C1259" s="9"/>
      <c r="D1259" s="9"/>
      <c r="E1259" s="9"/>
      <c r="F1259" s="9"/>
      <c r="G1259" s="9" t="s">
        <v>996</v>
      </c>
      <c r="H1259" s="9"/>
      <c r="I1259" s="9"/>
      <c r="J1259" s="9"/>
      <c r="K1259" s="9"/>
      <c r="L1259" s="9"/>
    </row>
    <row r="1260" spans="2:12" ht="90" x14ac:dyDescent="0.25">
      <c r="B1260" s="9">
        <v>6</v>
      </c>
      <c r="C1260" s="9" t="s">
        <v>12</v>
      </c>
      <c r="D1260" s="9" t="s">
        <v>13</v>
      </c>
      <c r="E1260" s="9" t="s">
        <v>1001</v>
      </c>
      <c r="F1260" s="9" t="s">
        <v>15</v>
      </c>
      <c r="G1260" s="9" t="s">
        <v>1002</v>
      </c>
      <c r="H1260" s="9" t="s">
        <v>1004</v>
      </c>
      <c r="I1260" s="11">
        <v>12145</v>
      </c>
      <c r="J1260" s="9">
        <v>4</v>
      </c>
      <c r="K1260" s="9"/>
      <c r="L1260" s="9" t="s">
        <v>19</v>
      </c>
    </row>
    <row r="1261" spans="2:12" x14ac:dyDescent="0.25">
      <c r="B1261" s="9"/>
      <c r="C1261" s="9"/>
      <c r="D1261" s="9"/>
      <c r="E1261" s="9"/>
      <c r="F1261" s="9"/>
      <c r="G1261" s="9"/>
      <c r="H1261" s="9"/>
      <c r="I1261" s="9"/>
      <c r="J1261" s="9"/>
      <c r="K1261" s="9"/>
      <c r="L1261" s="9"/>
    </row>
    <row r="1262" spans="2:12" ht="180" x14ac:dyDescent="0.25">
      <c r="B1262" s="9"/>
      <c r="C1262" s="9"/>
      <c r="D1262" s="9"/>
      <c r="E1262" s="9"/>
      <c r="F1262" s="9"/>
      <c r="G1262" s="9" t="s">
        <v>1003</v>
      </c>
      <c r="H1262" s="9"/>
      <c r="I1262" s="9"/>
      <c r="J1262" s="9"/>
      <c r="K1262" s="9"/>
      <c r="L1262" s="9"/>
    </row>
    <row r="1263" spans="2:12" ht="90" x14ac:dyDescent="0.25">
      <c r="B1263" s="9">
        <v>7</v>
      </c>
      <c r="C1263" s="9" t="s">
        <v>12</v>
      </c>
      <c r="D1263" s="9" t="s">
        <v>13</v>
      </c>
      <c r="E1263" s="9" t="s">
        <v>1005</v>
      </c>
      <c r="F1263" s="9" t="s">
        <v>15</v>
      </c>
      <c r="G1263" s="9" t="s">
        <v>1006</v>
      </c>
      <c r="H1263" s="9" t="s">
        <v>1008</v>
      </c>
      <c r="I1263" s="9" t="s">
        <v>1009</v>
      </c>
      <c r="J1263" s="9">
        <v>4</v>
      </c>
      <c r="K1263" s="9"/>
      <c r="L1263" s="9" t="s">
        <v>19</v>
      </c>
    </row>
    <row r="1264" spans="2:12" x14ac:dyDescent="0.25">
      <c r="B1264" s="9"/>
      <c r="C1264" s="9"/>
      <c r="D1264" s="9"/>
      <c r="E1264" s="9"/>
      <c r="F1264" s="9"/>
      <c r="G1264" s="9"/>
      <c r="H1264" s="9"/>
      <c r="I1264" s="9"/>
      <c r="J1264" s="9"/>
      <c r="K1264" s="9"/>
      <c r="L1264" s="9"/>
    </row>
    <row r="1265" spans="2:13" ht="210" x14ac:dyDescent="0.25">
      <c r="B1265" s="9"/>
      <c r="C1265" s="9"/>
      <c r="D1265" s="9"/>
      <c r="E1265" s="9"/>
      <c r="F1265" s="9"/>
      <c r="G1265" s="9" t="s">
        <v>1007</v>
      </c>
      <c r="H1265" s="9"/>
      <c r="I1265" s="9"/>
      <c r="J1265" s="9"/>
      <c r="K1265" s="9"/>
      <c r="L1265" s="9"/>
    </row>
    <row r="1266" spans="2:13" ht="90" x14ac:dyDescent="0.25">
      <c r="B1266" s="9">
        <v>8</v>
      </c>
      <c r="C1266" s="9" t="s">
        <v>12</v>
      </c>
      <c r="D1266" s="9" t="s">
        <v>27</v>
      </c>
      <c r="E1266" s="9" t="s">
        <v>1010</v>
      </c>
      <c r="F1266" s="9" t="s">
        <v>15</v>
      </c>
      <c r="G1266" s="9" t="s">
        <v>1011</v>
      </c>
      <c r="H1266" s="9" t="s">
        <v>1013</v>
      </c>
      <c r="I1266" s="9">
        <f>-11 / 33</f>
        <v>-0.33333333333333331</v>
      </c>
      <c r="J1266" s="9">
        <v>4</v>
      </c>
      <c r="K1266" s="9"/>
      <c r="L1266" s="9" t="s">
        <v>19</v>
      </c>
    </row>
    <row r="1267" spans="2:13" x14ac:dyDescent="0.25">
      <c r="B1267" s="9"/>
      <c r="C1267" s="9"/>
      <c r="D1267" s="9"/>
      <c r="E1267" s="9"/>
      <c r="F1267" s="9"/>
      <c r="G1267" s="9"/>
      <c r="H1267" s="9"/>
      <c r="I1267" s="9"/>
      <c r="J1267" s="9"/>
      <c r="K1267" s="9"/>
      <c r="L1267" s="9"/>
    </row>
    <row r="1268" spans="2:13" ht="105" x14ac:dyDescent="0.25">
      <c r="B1268" s="9"/>
      <c r="C1268" s="9"/>
      <c r="D1268" s="9"/>
      <c r="E1268" s="9"/>
      <c r="F1268" s="9"/>
      <c r="G1268" s="9" t="s">
        <v>1012</v>
      </c>
      <c r="H1268" s="9"/>
      <c r="I1268" s="9"/>
      <c r="J1268" s="9"/>
      <c r="K1268" s="9"/>
      <c r="L1268" s="9"/>
    </row>
    <row r="1269" spans="2:13" ht="90" x14ac:dyDescent="0.25">
      <c r="B1269" s="9">
        <v>9</v>
      </c>
      <c r="C1269" s="9" t="s">
        <v>12</v>
      </c>
      <c r="D1269" s="9" t="s">
        <v>13</v>
      </c>
      <c r="E1269" s="9" t="s">
        <v>1014</v>
      </c>
      <c r="F1269" s="9" t="s">
        <v>15</v>
      </c>
      <c r="G1269" s="9" t="s">
        <v>1015</v>
      </c>
      <c r="H1269" s="9" t="s">
        <v>1016</v>
      </c>
      <c r="I1269" s="10">
        <v>42062</v>
      </c>
      <c r="J1269" s="9">
        <v>4</v>
      </c>
      <c r="K1269" s="9"/>
      <c r="L1269" s="9" t="s">
        <v>19</v>
      </c>
    </row>
    <row r="1270" spans="2:13" x14ac:dyDescent="0.25">
      <c r="B1270" s="9"/>
      <c r="C1270" s="9"/>
      <c r="D1270" s="9"/>
      <c r="E1270" s="9"/>
      <c r="F1270" s="9"/>
      <c r="G1270" s="9"/>
      <c r="H1270" s="9"/>
      <c r="I1270" s="9"/>
      <c r="J1270" s="9"/>
      <c r="K1270" s="9"/>
      <c r="L1270" s="9"/>
    </row>
    <row r="1271" spans="2:13" ht="105" x14ac:dyDescent="0.25">
      <c r="B1271" s="9"/>
      <c r="C1271" s="9"/>
      <c r="D1271" s="9"/>
      <c r="E1271" s="9"/>
      <c r="F1271" s="9"/>
      <c r="G1271" s="9" t="s">
        <v>1012</v>
      </c>
      <c r="H1271" s="9"/>
      <c r="I1271" s="9"/>
      <c r="J1271" s="9"/>
      <c r="K1271" s="9"/>
      <c r="L1271" s="9"/>
    </row>
    <row r="1272" spans="2:13" ht="75" x14ac:dyDescent="0.25">
      <c r="B1272" s="9">
        <v>10</v>
      </c>
      <c r="C1272" s="9" t="s">
        <v>12</v>
      </c>
      <c r="D1272" s="9" t="s">
        <v>13</v>
      </c>
      <c r="E1272" s="9" t="s">
        <v>1017</v>
      </c>
      <c r="F1272" s="9" t="s">
        <v>15</v>
      </c>
      <c r="G1272" s="9" t="s">
        <v>1018</v>
      </c>
      <c r="H1272" s="9" t="s">
        <v>1020</v>
      </c>
      <c r="I1272" s="10">
        <v>42208</v>
      </c>
      <c r="J1272" s="9">
        <v>4</v>
      </c>
      <c r="K1272" s="9"/>
      <c r="L1272" s="9" t="s">
        <v>19</v>
      </c>
    </row>
    <row r="1273" spans="2:13" x14ac:dyDescent="0.25">
      <c r="B1273" s="9"/>
      <c r="C1273" s="9"/>
      <c r="D1273" s="9"/>
      <c r="E1273" s="9"/>
      <c r="F1273" s="9"/>
      <c r="G1273" s="9"/>
      <c r="H1273" s="9"/>
      <c r="I1273" s="9"/>
      <c r="J1273" s="9"/>
      <c r="K1273" s="9"/>
      <c r="L1273" s="9"/>
    </row>
    <row r="1274" spans="2:13" ht="105" x14ac:dyDescent="0.25">
      <c r="B1274" s="9"/>
      <c r="C1274" s="9"/>
      <c r="D1274" s="9"/>
      <c r="E1274" s="9"/>
      <c r="F1274" s="9"/>
      <c r="G1274" s="9" t="s">
        <v>1019</v>
      </c>
      <c r="H1274" s="9"/>
      <c r="I1274" s="9"/>
      <c r="J1274" s="9"/>
      <c r="K1274" s="9"/>
      <c r="L1274" s="9"/>
    </row>
    <row r="1275" spans="2:13" ht="90" x14ac:dyDescent="0.25">
      <c r="B1275" s="9">
        <v>11</v>
      </c>
      <c r="C1275" s="9" t="s">
        <v>12</v>
      </c>
      <c r="D1275" s="9" t="s">
        <v>13</v>
      </c>
      <c r="E1275" s="9" t="s">
        <v>1021</v>
      </c>
      <c r="F1275" s="9" t="s">
        <v>15</v>
      </c>
      <c r="G1275" s="9" t="s">
        <v>1022</v>
      </c>
      <c r="H1275" s="9" t="s">
        <v>1024</v>
      </c>
      <c r="I1275" s="11">
        <v>15707</v>
      </c>
      <c r="J1275" s="9">
        <v>4</v>
      </c>
      <c r="K1275" s="9"/>
      <c r="L1275" s="9" t="s">
        <v>19</v>
      </c>
    </row>
    <row r="1276" spans="2:13" x14ac:dyDescent="0.25">
      <c r="B1276" s="9"/>
      <c r="C1276" s="9"/>
      <c r="D1276" s="9"/>
      <c r="E1276" s="9"/>
      <c r="F1276" s="9"/>
      <c r="G1276" s="9"/>
      <c r="H1276" s="9"/>
      <c r="I1276" s="9"/>
      <c r="J1276" s="9"/>
      <c r="K1276" s="9"/>
      <c r="L1276" s="9"/>
    </row>
    <row r="1277" spans="2:13" ht="135" x14ac:dyDescent="0.25">
      <c r="B1277" s="9"/>
      <c r="C1277" s="9"/>
      <c r="D1277" s="9"/>
      <c r="E1277" s="9"/>
      <c r="F1277" s="9"/>
      <c r="G1277" s="9" t="s">
        <v>1023</v>
      </c>
      <c r="H1277" s="9"/>
      <c r="I1277" s="9"/>
      <c r="J1277" s="9"/>
      <c r="K1277" s="9"/>
      <c r="L1277" s="9"/>
    </row>
    <row r="1278" spans="2:13" ht="90" x14ac:dyDescent="0.25">
      <c r="B1278" s="9">
        <v>12</v>
      </c>
      <c r="C1278" s="9" t="s">
        <v>12</v>
      </c>
      <c r="D1278" s="9" t="s">
        <v>27</v>
      </c>
      <c r="E1278" s="9" t="s">
        <v>1025</v>
      </c>
      <c r="F1278" s="9" t="s">
        <v>15</v>
      </c>
      <c r="G1278" s="9" t="s">
        <v>1026</v>
      </c>
      <c r="H1278" s="9" t="s">
        <v>1028</v>
      </c>
      <c r="I1278" s="9">
        <f>-2 / 36</f>
        <v>-5.5555555555555552E-2</v>
      </c>
      <c r="J1278" s="9">
        <v>4</v>
      </c>
      <c r="K1278" s="9"/>
      <c r="L1278" s="9">
        <v>30</v>
      </c>
      <c r="M1278">
        <v>0</v>
      </c>
    </row>
    <row r="1279" spans="2:13" x14ac:dyDescent="0.25">
      <c r="B1279" s="9"/>
      <c r="C1279" s="9"/>
      <c r="D1279" s="9"/>
      <c r="E1279" s="9"/>
      <c r="F1279" s="9"/>
      <c r="G1279" s="9"/>
      <c r="H1279" s="9"/>
      <c r="I1279" s="9"/>
      <c r="J1279" s="9"/>
      <c r="K1279" s="9"/>
      <c r="L1279" s="9"/>
    </row>
    <row r="1280" spans="2:13" ht="135" x14ac:dyDescent="0.25">
      <c r="B1280" s="9"/>
      <c r="C1280" s="9"/>
      <c r="D1280" s="9"/>
      <c r="E1280" s="9"/>
      <c r="F1280" s="9"/>
      <c r="G1280" s="9" t="s">
        <v>1027</v>
      </c>
      <c r="H1280" s="9"/>
      <c r="I1280" s="9"/>
      <c r="J1280" s="9"/>
      <c r="K1280" s="9"/>
      <c r="L1280" s="9"/>
    </row>
    <row r="1281" spans="2:12" ht="90" x14ac:dyDescent="0.25">
      <c r="B1281" s="9">
        <v>13</v>
      </c>
      <c r="C1281" s="9" t="s">
        <v>12</v>
      </c>
      <c r="D1281" s="9" t="s">
        <v>13</v>
      </c>
      <c r="E1281" s="9" t="s">
        <v>1029</v>
      </c>
      <c r="F1281" s="9" t="s">
        <v>15</v>
      </c>
      <c r="G1281" s="9" t="s">
        <v>1030</v>
      </c>
      <c r="H1281" s="9" t="s">
        <v>1000</v>
      </c>
      <c r="I1281" s="10">
        <v>42058</v>
      </c>
      <c r="J1281" s="9">
        <v>4</v>
      </c>
      <c r="K1281" s="9"/>
      <c r="L1281" s="9" t="s">
        <v>19</v>
      </c>
    </row>
    <row r="1282" spans="2:12" x14ac:dyDescent="0.25">
      <c r="B1282" s="9"/>
      <c r="C1282" s="9"/>
      <c r="D1282" s="9"/>
      <c r="E1282" s="9"/>
      <c r="F1282" s="9"/>
      <c r="G1282" s="9"/>
      <c r="H1282" s="9"/>
      <c r="I1282" s="9"/>
      <c r="J1282" s="9"/>
      <c r="K1282" s="9"/>
      <c r="L1282" s="9"/>
    </row>
    <row r="1283" spans="2:12" ht="165" x14ac:dyDescent="0.25">
      <c r="B1283" s="9"/>
      <c r="C1283" s="9"/>
      <c r="D1283" s="9"/>
      <c r="E1283" s="9"/>
      <c r="F1283" s="9"/>
      <c r="G1283" s="9" t="s">
        <v>1031</v>
      </c>
      <c r="H1283" s="9"/>
      <c r="I1283" s="9"/>
      <c r="J1283" s="9"/>
      <c r="K1283" s="9"/>
      <c r="L1283" s="9"/>
    </row>
    <row r="1284" spans="2:12" ht="90" x14ac:dyDescent="0.25">
      <c r="B1284" s="9">
        <v>14</v>
      </c>
      <c r="C1284" s="9" t="s">
        <v>12</v>
      </c>
      <c r="D1284" s="9" t="s">
        <v>27</v>
      </c>
      <c r="E1284" s="9" t="s">
        <v>1032</v>
      </c>
      <c r="F1284" s="9" t="s">
        <v>15</v>
      </c>
      <c r="G1284" s="9" t="s">
        <v>1033</v>
      </c>
      <c r="H1284" s="9" t="s">
        <v>1013</v>
      </c>
      <c r="I1284" s="9" t="s">
        <v>1035</v>
      </c>
      <c r="J1284" s="9">
        <v>4</v>
      </c>
      <c r="K1284" s="9"/>
      <c r="L1284" s="9" t="s">
        <v>19</v>
      </c>
    </row>
    <row r="1285" spans="2:12" x14ac:dyDescent="0.25">
      <c r="B1285" s="9"/>
      <c r="C1285" s="9"/>
      <c r="D1285" s="9"/>
      <c r="E1285" s="9"/>
      <c r="F1285" s="9"/>
      <c r="G1285" s="9"/>
      <c r="H1285" s="9"/>
      <c r="I1285" s="9"/>
      <c r="J1285" s="9"/>
      <c r="K1285" s="9"/>
      <c r="L1285" s="9"/>
    </row>
    <row r="1286" spans="2:12" ht="255" x14ac:dyDescent="0.25">
      <c r="B1286" s="9"/>
      <c r="C1286" s="9"/>
      <c r="D1286" s="9"/>
      <c r="E1286" s="9"/>
      <c r="F1286" s="9"/>
      <c r="G1286" s="9" t="s">
        <v>1034</v>
      </c>
      <c r="H1286" s="9"/>
      <c r="I1286" s="9"/>
      <c r="J1286" s="9"/>
      <c r="K1286" s="9"/>
      <c r="L1286" s="9"/>
    </row>
    <row r="1287" spans="2:12" ht="75" x14ac:dyDescent="0.25">
      <c r="B1287" s="9">
        <v>15</v>
      </c>
      <c r="C1287" s="9" t="s">
        <v>12</v>
      </c>
      <c r="D1287" s="9" t="s">
        <v>27</v>
      </c>
      <c r="E1287" s="9" t="s">
        <v>1036</v>
      </c>
      <c r="F1287" s="9" t="s">
        <v>15</v>
      </c>
      <c r="G1287" s="9" t="s">
        <v>1037</v>
      </c>
      <c r="H1287" s="9" t="s">
        <v>1039</v>
      </c>
      <c r="I1287" s="9" t="s">
        <v>35</v>
      </c>
      <c r="J1287" s="9">
        <v>4</v>
      </c>
      <c r="K1287" s="9"/>
      <c r="L1287" s="9" t="s">
        <v>19</v>
      </c>
    </row>
    <row r="1288" spans="2:12" x14ac:dyDescent="0.25">
      <c r="B1288" s="9"/>
      <c r="C1288" s="9"/>
      <c r="D1288" s="9"/>
      <c r="E1288" s="9"/>
      <c r="F1288" s="9"/>
      <c r="G1288" s="9"/>
      <c r="H1288" s="9"/>
      <c r="I1288" s="9"/>
      <c r="J1288" s="9"/>
      <c r="K1288" s="9"/>
      <c r="L1288" s="9"/>
    </row>
    <row r="1289" spans="2:12" ht="210" x14ac:dyDescent="0.25">
      <c r="B1289" s="9"/>
      <c r="C1289" s="9"/>
      <c r="D1289" s="9"/>
      <c r="E1289" s="9"/>
      <c r="F1289" s="9"/>
      <c r="G1289" s="9" t="s">
        <v>1038</v>
      </c>
      <c r="H1289" s="9"/>
      <c r="I1289" s="9"/>
      <c r="J1289" s="9"/>
      <c r="K1289" s="9"/>
      <c r="L1289" s="9"/>
    </row>
    <row r="1290" spans="2:12" ht="75" x14ac:dyDescent="0.25">
      <c r="B1290" s="9">
        <v>16</v>
      </c>
      <c r="C1290" s="9" t="s">
        <v>12</v>
      </c>
      <c r="D1290" s="9" t="s">
        <v>13</v>
      </c>
      <c r="E1290" s="9" t="s">
        <v>1040</v>
      </c>
      <c r="F1290" s="9" t="s">
        <v>15</v>
      </c>
      <c r="G1290" s="9" t="s">
        <v>1041</v>
      </c>
      <c r="H1290" s="9" t="s">
        <v>1042</v>
      </c>
      <c r="I1290" s="10">
        <v>42234</v>
      </c>
      <c r="J1290" s="9">
        <v>4</v>
      </c>
      <c r="K1290" s="9"/>
      <c r="L1290" s="9" t="s">
        <v>19</v>
      </c>
    </row>
    <row r="1291" spans="2:12" x14ac:dyDescent="0.25">
      <c r="B1291" s="9"/>
      <c r="C1291" s="9"/>
      <c r="D1291" s="9"/>
      <c r="E1291" s="9"/>
      <c r="F1291" s="9"/>
      <c r="G1291" s="9"/>
      <c r="H1291" s="9"/>
      <c r="I1291" s="9"/>
      <c r="J1291" s="9"/>
      <c r="K1291" s="9"/>
      <c r="L1291" s="9"/>
    </row>
    <row r="1292" spans="2:12" ht="210" x14ac:dyDescent="0.25">
      <c r="B1292" s="9"/>
      <c r="C1292" s="9"/>
      <c r="D1292" s="9"/>
      <c r="E1292" s="9"/>
      <c r="F1292" s="9"/>
      <c r="G1292" s="9" t="s">
        <v>1038</v>
      </c>
      <c r="H1292" s="9"/>
      <c r="I1292" s="9"/>
      <c r="J1292" s="9"/>
      <c r="K1292" s="9"/>
      <c r="L1292" s="9"/>
    </row>
    <row r="1293" spans="2:12" ht="90" x14ac:dyDescent="0.25">
      <c r="B1293" s="9">
        <v>17</v>
      </c>
      <c r="C1293" s="9" t="s">
        <v>12</v>
      </c>
      <c r="D1293" s="9" t="s">
        <v>13</v>
      </c>
      <c r="E1293" s="9" t="s">
        <v>1043</v>
      </c>
      <c r="F1293" s="9" t="s">
        <v>15</v>
      </c>
      <c r="G1293" s="9" t="s">
        <v>1044</v>
      </c>
      <c r="H1293" s="9" t="s">
        <v>1024</v>
      </c>
      <c r="I1293" s="10">
        <v>42059</v>
      </c>
      <c r="J1293" s="9">
        <v>4</v>
      </c>
      <c r="K1293" s="9"/>
      <c r="L1293" s="9" t="s">
        <v>19</v>
      </c>
    </row>
    <row r="1294" spans="2:12" x14ac:dyDescent="0.25">
      <c r="B1294" s="9"/>
      <c r="C1294" s="9"/>
      <c r="D1294" s="9"/>
      <c r="E1294" s="9"/>
      <c r="F1294" s="9"/>
      <c r="G1294" s="9"/>
      <c r="H1294" s="9"/>
      <c r="I1294" s="9"/>
      <c r="J1294" s="9"/>
      <c r="K1294" s="9"/>
      <c r="L1294" s="9"/>
    </row>
    <row r="1295" spans="2:12" ht="150" x14ac:dyDescent="0.25">
      <c r="B1295" s="9"/>
      <c r="C1295" s="9"/>
      <c r="D1295" s="9"/>
      <c r="E1295" s="9"/>
      <c r="F1295" s="9"/>
      <c r="G1295" s="9" t="s">
        <v>1045</v>
      </c>
      <c r="H1295" s="9"/>
      <c r="I1295" s="9"/>
      <c r="J1295" s="9"/>
      <c r="K1295" s="9"/>
      <c r="L1295" s="9"/>
    </row>
    <row r="1296" spans="2:12" ht="90" x14ac:dyDescent="0.25">
      <c r="B1296" s="9">
        <v>18</v>
      </c>
      <c r="C1296" s="9" t="s">
        <v>12</v>
      </c>
      <c r="D1296" s="9" t="s">
        <v>13</v>
      </c>
      <c r="E1296" s="9" t="s">
        <v>1046</v>
      </c>
      <c r="F1296" s="9" t="s">
        <v>15</v>
      </c>
      <c r="G1296" s="9" t="s">
        <v>1047</v>
      </c>
      <c r="H1296" s="9" t="s">
        <v>1049</v>
      </c>
      <c r="I1296" s="10">
        <v>42155</v>
      </c>
      <c r="J1296" s="9">
        <v>4</v>
      </c>
      <c r="K1296" s="9"/>
      <c r="L1296" s="9" t="s">
        <v>19</v>
      </c>
    </row>
    <row r="1297" spans="2:12" x14ac:dyDescent="0.25">
      <c r="B1297" s="9"/>
      <c r="C1297" s="9"/>
      <c r="D1297" s="9"/>
      <c r="E1297" s="9"/>
      <c r="F1297" s="9"/>
      <c r="G1297" s="9"/>
      <c r="H1297" s="9"/>
      <c r="I1297" s="9"/>
      <c r="J1297" s="9"/>
      <c r="K1297" s="9"/>
      <c r="L1297" s="9"/>
    </row>
    <row r="1298" spans="2:12" ht="285" x14ac:dyDescent="0.25">
      <c r="B1298" s="9"/>
      <c r="C1298" s="9"/>
      <c r="D1298" s="9"/>
      <c r="E1298" s="9"/>
      <c r="F1298" s="9"/>
      <c r="G1298" s="9" t="s">
        <v>1048</v>
      </c>
      <c r="H1298" s="9"/>
      <c r="I1298" s="9"/>
      <c r="J1298" s="9"/>
      <c r="K1298" s="9"/>
      <c r="L1298" s="9"/>
    </row>
    <row r="1299" spans="2:12" ht="90" x14ac:dyDescent="0.25">
      <c r="B1299" s="9">
        <v>19</v>
      </c>
      <c r="C1299" s="9" t="s">
        <v>12</v>
      </c>
      <c r="D1299" s="9" t="s">
        <v>27</v>
      </c>
      <c r="E1299" s="9" t="s">
        <v>1050</v>
      </c>
      <c r="F1299" s="9" t="s">
        <v>15</v>
      </c>
      <c r="G1299" s="9" t="s">
        <v>1051</v>
      </c>
      <c r="H1299" s="9" t="s">
        <v>1052</v>
      </c>
      <c r="I1299" s="9" t="s">
        <v>1053</v>
      </c>
      <c r="J1299" s="9">
        <v>4</v>
      </c>
      <c r="K1299" s="9"/>
      <c r="L1299" s="9" t="s">
        <v>19</v>
      </c>
    </row>
    <row r="1300" spans="2:12" x14ac:dyDescent="0.25">
      <c r="B1300" s="9"/>
      <c r="C1300" s="9"/>
      <c r="D1300" s="9"/>
      <c r="E1300" s="9"/>
      <c r="F1300" s="9"/>
      <c r="G1300" s="9"/>
      <c r="H1300" s="9"/>
      <c r="I1300" s="9"/>
      <c r="J1300" s="9"/>
      <c r="K1300" s="9"/>
      <c r="L1300" s="9"/>
    </row>
    <row r="1301" spans="2:12" ht="285" x14ac:dyDescent="0.25">
      <c r="B1301" s="9"/>
      <c r="C1301" s="9"/>
      <c r="D1301" s="9"/>
      <c r="E1301" s="9"/>
      <c r="F1301" s="9"/>
      <c r="G1301" s="9" t="s">
        <v>1048</v>
      </c>
      <c r="H1301" s="9"/>
      <c r="I1301" s="9"/>
      <c r="J1301" s="9"/>
      <c r="K1301" s="9"/>
      <c r="L1301" s="9"/>
    </row>
    <row r="1302" spans="2:12" ht="90" x14ac:dyDescent="0.25">
      <c r="B1302" s="9">
        <v>20</v>
      </c>
      <c r="C1302" s="9" t="s">
        <v>12</v>
      </c>
      <c r="D1302" s="9" t="s">
        <v>13</v>
      </c>
      <c r="E1302" s="9" t="s">
        <v>1054</v>
      </c>
      <c r="F1302" s="9" t="s">
        <v>15</v>
      </c>
      <c r="G1302" s="9" t="s">
        <v>1055</v>
      </c>
      <c r="H1302" s="9" t="s">
        <v>1049</v>
      </c>
      <c r="I1302" s="10">
        <v>42113</v>
      </c>
      <c r="J1302" s="9">
        <v>4</v>
      </c>
      <c r="K1302" s="9"/>
      <c r="L1302" s="9" t="s">
        <v>19</v>
      </c>
    </row>
    <row r="1303" spans="2:12" x14ac:dyDescent="0.25">
      <c r="B1303" s="9"/>
      <c r="C1303" s="9"/>
      <c r="D1303" s="9"/>
      <c r="E1303" s="9"/>
      <c r="F1303" s="9"/>
      <c r="G1303" s="9"/>
      <c r="H1303" s="9"/>
      <c r="I1303" s="9"/>
      <c r="J1303" s="9"/>
      <c r="K1303" s="9"/>
      <c r="L1303" s="9"/>
    </row>
    <row r="1304" spans="2:12" ht="135" x14ac:dyDescent="0.25">
      <c r="B1304" s="9"/>
      <c r="C1304" s="9"/>
      <c r="D1304" s="9"/>
      <c r="E1304" s="9"/>
      <c r="F1304" s="9"/>
      <c r="G1304" s="9" t="s">
        <v>1056</v>
      </c>
      <c r="H1304" s="9"/>
      <c r="I1304" s="9"/>
      <c r="J1304" s="9"/>
      <c r="K1304" s="9"/>
      <c r="L1304" s="9"/>
    </row>
    <row r="1305" spans="2:12" ht="105" x14ac:dyDescent="0.25">
      <c r="B1305" s="9" t="s">
        <v>12</v>
      </c>
      <c r="C1305" s="9" t="s">
        <v>13</v>
      </c>
      <c r="D1305" s="9" t="s">
        <v>1057</v>
      </c>
      <c r="E1305" s="9" t="s">
        <v>15</v>
      </c>
      <c r="F1305" s="9" t="s">
        <v>1058</v>
      </c>
      <c r="G1305" s="9" t="s">
        <v>1059</v>
      </c>
      <c r="H1305" s="10">
        <v>42082</v>
      </c>
      <c r="I1305" s="9">
        <v>4</v>
      </c>
      <c r="J1305" s="9"/>
      <c r="K1305" s="9" t="s">
        <v>19</v>
      </c>
      <c r="L1305" s="9"/>
    </row>
    <row r="1306" spans="2:12" x14ac:dyDescent="0.25">
      <c r="B1306" s="9"/>
      <c r="C1306" s="9"/>
      <c r="D1306" s="9"/>
      <c r="E1306" s="9"/>
      <c r="F1306" s="9"/>
      <c r="G1306" s="9"/>
      <c r="H1306" s="9"/>
      <c r="I1306" s="9"/>
      <c r="J1306" s="9"/>
      <c r="K1306" s="9"/>
      <c r="L1306" s="9"/>
    </row>
    <row r="1307" spans="2:12" ht="90" x14ac:dyDescent="0.25">
      <c r="B1307" s="9"/>
      <c r="C1307" s="9"/>
      <c r="D1307" s="9"/>
      <c r="E1307" s="9"/>
      <c r="F1307" s="9" t="s">
        <v>1056</v>
      </c>
      <c r="G1307" s="9"/>
      <c r="H1307" s="9"/>
      <c r="I1307" s="9"/>
      <c r="J1307" s="9"/>
      <c r="K1307" s="9"/>
      <c r="L1307" s="9"/>
    </row>
    <row r="1308" spans="2:12" ht="90" x14ac:dyDescent="0.25">
      <c r="B1308" s="9">
        <v>5</v>
      </c>
      <c r="C1308" s="9" t="s">
        <v>12</v>
      </c>
      <c r="D1308" s="9" t="s">
        <v>13</v>
      </c>
      <c r="E1308" s="9" t="s">
        <v>1060</v>
      </c>
      <c r="F1308" s="9" t="s">
        <v>15</v>
      </c>
      <c r="G1308" s="9" t="s">
        <v>1061</v>
      </c>
      <c r="H1308" s="9" t="s">
        <v>1062</v>
      </c>
      <c r="I1308" s="10">
        <v>42054</v>
      </c>
      <c r="J1308" s="9">
        <v>4</v>
      </c>
      <c r="K1308" s="9"/>
      <c r="L1308" s="9" t="s">
        <v>19</v>
      </c>
    </row>
    <row r="1309" spans="2:12" x14ac:dyDescent="0.25">
      <c r="B1309" s="9"/>
      <c r="C1309" s="9"/>
      <c r="D1309" s="9"/>
      <c r="E1309" s="9"/>
      <c r="F1309" s="9"/>
      <c r="G1309" s="9"/>
      <c r="H1309" s="9"/>
      <c r="I1309" s="9"/>
      <c r="J1309" s="9"/>
      <c r="K1309" s="9"/>
      <c r="L1309" s="9"/>
    </row>
    <row r="1310" spans="2:12" ht="135" x14ac:dyDescent="0.25">
      <c r="B1310" s="9"/>
      <c r="C1310" s="9"/>
      <c r="D1310" s="9"/>
      <c r="E1310" s="9"/>
      <c r="F1310" s="9"/>
      <c r="G1310" s="9" t="s">
        <v>1056</v>
      </c>
      <c r="H1310" s="9"/>
      <c r="I1310" s="9"/>
      <c r="J1310" s="9"/>
      <c r="K1310" s="9"/>
      <c r="L1310" s="9"/>
    </row>
    <row r="1311" spans="2:12" ht="90" x14ac:dyDescent="0.25">
      <c r="B1311" s="9">
        <v>6</v>
      </c>
      <c r="C1311" s="9" t="s">
        <v>12</v>
      </c>
      <c r="D1311" s="9" t="s">
        <v>13</v>
      </c>
      <c r="E1311" s="9" t="s">
        <v>1063</v>
      </c>
      <c r="F1311" s="9" t="s">
        <v>15</v>
      </c>
      <c r="G1311" s="9" t="s">
        <v>1064</v>
      </c>
      <c r="H1311" s="9" t="s">
        <v>1059</v>
      </c>
      <c r="I1311" s="10">
        <v>42023</v>
      </c>
      <c r="J1311" s="9">
        <v>4</v>
      </c>
      <c r="K1311" s="9"/>
      <c r="L1311" s="9" t="s">
        <v>19</v>
      </c>
    </row>
    <row r="1312" spans="2:12" x14ac:dyDescent="0.25">
      <c r="B1312" s="9"/>
      <c r="C1312" s="9"/>
      <c r="D1312" s="9"/>
      <c r="E1312" s="9"/>
      <c r="F1312" s="9"/>
      <c r="G1312" s="9"/>
      <c r="H1312" s="9"/>
      <c r="I1312" s="9"/>
      <c r="J1312" s="9"/>
      <c r="K1312" s="9"/>
      <c r="L1312" s="9"/>
    </row>
    <row r="1313" spans="2:12" ht="135" x14ac:dyDescent="0.25">
      <c r="B1313" s="9"/>
      <c r="C1313" s="9"/>
      <c r="D1313" s="9"/>
      <c r="E1313" s="9"/>
      <c r="F1313" s="9"/>
      <c r="G1313" s="9" t="s">
        <v>1056</v>
      </c>
      <c r="H1313" s="9"/>
      <c r="I1313" s="9"/>
      <c r="J1313" s="9"/>
      <c r="K1313" s="9"/>
      <c r="L1313" s="9"/>
    </row>
    <row r="1314" spans="2:12" ht="90" x14ac:dyDescent="0.25">
      <c r="B1314" s="9">
        <v>7</v>
      </c>
      <c r="C1314" s="9" t="s">
        <v>12</v>
      </c>
      <c r="D1314" s="9" t="s">
        <v>27</v>
      </c>
      <c r="E1314" s="9" t="s">
        <v>1065</v>
      </c>
      <c r="F1314" s="9" t="s">
        <v>15</v>
      </c>
      <c r="G1314" s="9" t="s">
        <v>1066</v>
      </c>
      <c r="H1314" s="9" t="s">
        <v>1068</v>
      </c>
      <c r="I1314" s="9" t="s">
        <v>947</v>
      </c>
      <c r="J1314" s="9">
        <v>4</v>
      </c>
      <c r="K1314" s="9"/>
      <c r="L1314" s="9" t="s">
        <v>19</v>
      </c>
    </row>
    <row r="1315" spans="2:12" x14ac:dyDescent="0.25">
      <c r="B1315" s="9"/>
      <c r="C1315" s="9"/>
      <c r="D1315" s="9"/>
      <c r="E1315" s="9"/>
      <c r="F1315" s="9"/>
      <c r="G1315" s="9"/>
      <c r="H1315" s="9"/>
      <c r="I1315" s="9"/>
      <c r="J1315" s="9"/>
      <c r="K1315" s="9"/>
      <c r="L1315" s="9"/>
    </row>
    <row r="1316" spans="2:12" ht="210" x14ac:dyDescent="0.25">
      <c r="B1316" s="9"/>
      <c r="C1316" s="9"/>
      <c r="D1316" s="9"/>
      <c r="E1316" s="9"/>
      <c r="F1316" s="9"/>
      <c r="G1316" s="9" t="s">
        <v>1067</v>
      </c>
      <c r="H1316" s="9"/>
      <c r="I1316" s="9"/>
      <c r="J1316" s="9"/>
      <c r="K1316" s="9"/>
      <c r="L1316" s="9"/>
    </row>
    <row r="1317" spans="2:12" ht="90" x14ac:dyDescent="0.25">
      <c r="B1317" s="9">
        <v>8</v>
      </c>
      <c r="C1317" s="9" t="s">
        <v>12</v>
      </c>
      <c r="D1317" s="9" t="s">
        <v>13</v>
      </c>
      <c r="E1317" s="9" t="s">
        <v>1069</v>
      </c>
      <c r="F1317" s="9" t="s">
        <v>15</v>
      </c>
      <c r="G1317" s="9" t="s">
        <v>1070</v>
      </c>
      <c r="H1317" s="9" t="s">
        <v>1072</v>
      </c>
      <c r="I1317" s="9" t="s">
        <v>1073</v>
      </c>
      <c r="J1317" s="9">
        <v>4</v>
      </c>
      <c r="K1317" s="9"/>
      <c r="L1317" s="9" t="s">
        <v>19</v>
      </c>
    </row>
    <row r="1318" spans="2:12" x14ac:dyDescent="0.25">
      <c r="B1318" s="9"/>
      <c r="C1318" s="9"/>
      <c r="D1318" s="9"/>
      <c r="E1318" s="9"/>
      <c r="F1318" s="9"/>
      <c r="G1318" s="9"/>
      <c r="H1318" s="9"/>
      <c r="I1318" s="9"/>
      <c r="J1318" s="9"/>
      <c r="K1318" s="9"/>
      <c r="L1318" s="9"/>
    </row>
    <row r="1319" spans="2:12" ht="405" x14ac:dyDescent="0.25">
      <c r="B1319" s="9"/>
      <c r="C1319" s="9"/>
      <c r="D1319" s="9"/>
      <c r="E1319" s="9"/>
      <c r="F1319" s="9"/>
      <c r="G1319" s="9" t="s">
        <v>1071</v>
      </c>
      <c r="H1319" s="9"/>
      <c r="I1319" s="9"/>
      <c r="J1319" s="9"/>
      <c r="K1319" s="9"/>
      <c r="L1319" s="9"/>
    </row>
    <row r="1320" spans="2:12" ht="90" x14ac:dyDescent="0.25">
      <c r="B1320" s="9">
        <v>9</v>
      </c>
      <c r="C1320" s="9" t="s">
        <v>12</v>
      </c>
      <c r="D1320" s="9" t="s">
        <v>27</v>
      </c>
      <c r="E1320" s="9" t="s">
        <v>1074</v>
      </c>
      <c r="F1320" s="9" t="s">
        <v>15</v>
      </c>
      <c r="G1320" s="9" t="s">
        <v>1075</v>
      </c>
      <c r="H1320" s="9" t="s">
        <v>1052</v>
      </c>
      <c r="I1320" s="9">
        <f>-3 / 31</f>
        <v>-9.6774193548387094E-2</v>
      </c>
      <c r="J1320" s="9">
        <v>4</v>
      </c>
      <c r="K1320" s="9"/>
      <c r="L1320" s="9" t="s">
        <v>19</v>
      </c>
    </row>
    <row r="1321" spans="2:12" x14ac:dyDescent="0.25">
      <c r="B1321" s="9"/>
      <c r="C1321" s="9"/>
      <c r="D1321" s="9"/>
      <c r="E1321" s="9"/>
      <c r="F1321" s="9"/>
      <c r="G1321" s="9"/>
      <c r="H1321" s="9"/>
      <c r="I1321" s="9"/>
      <c r="J1321" s="9"/>
      <c r="K1321" s="9"/>
      <c r="L1321" s="9"/>
    </row>
    <row r="1322" spans="2:12" ht="270" x14ac:dyDescent="0.25">
      <c r="B1322" s="9"/>
      <c r="C1322" s="9"/>
      <c r="D1322" s="9"/>
      <c r="E1322" s="9"/>
      <c r="F1322" s="9"/>
      <c r="G1322" s="9" t="s">
        <v>1076</v>
      </c>
      <c r="H1322" s="9"/>
      <c r="I1322" s="9"/>
      <c r="J1322" s="9"/>
      <c r="K1322" s="9"/>
      <c r="L1322" s="9"/>
    </row>
    <row r="1323" spans="2:12" ht="75" x14ac:dyDescent="0.25">
      <c r="B1323" s="9">
        <v>10</v>
      </c>
      <c r="C1323" s="9" t="s">
        <v>12</v>
      </c>
      <c r="D1323" s="9" t="s">
        <v>27</v>
      </c>
      <c r="E1323" s="9" t="s">
        <v>1077</v>
      </c>
      <c r="F1323" s="9" t="s">
        <v>15</v>
      </c>
      <c r="G1323" s="9" t="s">
        <v>1078</v>
      </c>
      <c r="H1323" s="9" t="s">
        <v>1081</v>
      </c>
      <c r="I1323" s="9" t="s">
        <v>111</v>
      </c>
      <c r="J1323" s="9">
        <v>4</v>
      </c>
      <c r="K1323" s="9"/>
      <c r="L1323" s="9" t="s">
        <v>19</v>
      </c>
    </row>
    <row r="1324" spans="2:12" x14ac:dyDescent="0.25">
      <c r="B1324" s="9"/>
      <c r="C1324" s="9"/>
      <c r="D1324" s="9"/>
      <c r="E1324" s="9"/>
      <c r="F1324" s="9"/>
      <c r="G1324" s="9"/>
      <c r="H1324" s="9"/>
      <c r="I1324" s="9"/>
      <c r="J1324" s="9"/>
      <c r="K1324" s="9"/>
      <c r="L1324" s="9"/>
    </row>
    <row r="1325" spans="2:12" ht="105" x14ac:dyDescent="0.25">
      <c r="B1325" s="9"/>
      <c r="C1325" s="9"/>
      <c r="D1325" s="9"/>
      <c r="E1325" s="9"/>
      <c r="F1325" s="9"/>
      <c r="G1325" s="9" t="s">
        <v>1079</v>
      </c>
      <c r="H1325" s="9"/>
      <c r="I1325" s="9"/>
      <c r="J1325" s="9"/>
      <c r="K1325" s="9"/>
      <c r="L1325" s="9"/>
    </row>
    <row r="1326" spans="2:12" x14ac:dyDescent="0.25">
      <c r="B1326" s="9"/>
      <c r="C1326" s="9"/>
      <c r="D1326" s="9"/>
      <c r="E1326" s="9"/>
      <c r="F1326" s="9"/>
      <c r="G1326" s="9"/>
      <c r="H1326" s="9"/>
      <c r="I1326" s="9"/>
      <c r="J1326" s="9"/>
      <c r="K1326" s="9"/>
      <c r="L1326" s="9"/>
    </row>
    <row r="1327" spans="2:12" ht="409.5" x14ac:dyDescent="0.25">
      <c r="B1327" s="9"/>
      <c r="C1327" s="9"/>
      <c r="D1327" s="9"/>
      <c r="E1327" s="9"/>
      <c r="F1327" s="9"/>
      <c r="G1327" s="9" t="s">
        <v>1080</v>
      </c>
      <c r="H1327" s="9"/>
      <c r="I1327" s="9"/>
      <c r="J1327" s="9"/>
      <c r="K1327" s="9"/>
      <c r="L1327" s="9"/>
    </row>
    <row r="1328" spans="2:12" ht="90" x14ac:dyDescent="0.25">
      <c r="B1328" s="9">
        <v>11</v>
      </c>
      <c r="C1328" s="9" t="s">
        <v>12</v>
      </c>
      <c r="D1328" s="9" t="s">
        <v>27</v>
      </c>
      <c r="E1328" s="9" t="s">
        <v>1082</v>
      </c>
      <c r="F1328" s="9" t="s">
        <v>15</v>
      </c>
      <c r="G1328" s="9" t="s">
        <v>1083</v>
      </c>
      <c r="H1328" s="9" t="s">
        <v>1084</v>
      </c>
      <c r="I1328" s="9" t="s">
        <v>111</v>
      </c>
      <c r="J1328" s="9">
        <v>4</v>
      </c>
      <c r="K1328" s="9"/>
      <c r="L1328" s="9" t="s">
        <v>19</v>
      </c>
    </row>
    <row r="1329" spans="2:12" x14ac:dyDescent="0.25">
      <c r="B1329" s="9"/>
      <c r="C1329" s="9"/>
      <c r="D1329" s="9"/>
      <c r="E1329" s="9"/>
      <c r="F1329" s="9"/>
      <c r="G1329" s="9"/>
      <c r="H1329" s="9"/>
      <c r="I1329" s="9"/>
      <c r="J1329" s="9"/>
      <c r="K1329" s="9"/>
      <c r="L1329" s="9"/>
    </row>
    <row r="1330" spans="2:12" ht="105" x14ac:dyDescent="0.25">
      <c r="B1330" s="9"/>
      <c r="C1330" s="9"/>
      <c r="D1330" s="9"/>
      <c r="E1330" s="9"/>
      <c r="F1330" s="9"/>
      <c r="G1330" s="9" t="s">
        <v>1079</v>
      </c>
      <c r="H1330" s="9"/>
      <c r="I1330" s="9"/>
      <c r="J1330" s="9"/>
      <c r="K1330" s="9"/>
      <c r="L1330" s="9"/>
    </row>
    <row r="1331" spans="2:12" ht="75" x14ac:dyDescent="0.25">
      <c r="B1331" s="9">
        <v>12</v>
      </c>
      <c r="C1331" s="9" t="s">
        <v>12</v>
      </c>
      <c r="D1331" s="9" t="s">
        <v>13</v>
      </c>
      <c r="E1331" s="9" t="s">
        <v>1085</v>
      </c>
      <c r="F1331" s="9" t="s">
        <v>15</v>
      </c>
      <c r="G1331" s="9" t="s">
        <v>1086</v>
      </c>
      <c r="H1331" s="9" t="s">
        <v>553</v>
      </c>
      <c r="I1331" s="9" t="s">
        <v>700</v>
      </c>
      <c r="J1331" s="9">
        <v>4</v>
      </c>
      <c r="K1331" s="9"/>
      <c r="L1331" s="9" t="s">
        <v>19</v>
      </c>
    </row>
    <row r="1332" spans="2:12" x14ac:dyDescent="0.25">
      <c r="B1332" s="9"/>
      <c r="C1332" s="9"/>
      <c r="D1332" s="9"/>
      <c r="E1332" s="9"/>
      <c r="F1332" s="9"/>
      <c r="G1332" s="9"/>
      <c r="H1332" s="9"/>
      <c r="I1332" s="9"/>
      <c r="J1332" s="9"/>
      <c r="K1332" s="9"/>
      <c r="L1332" s="9"/>
    </row>
    <row r="1333" spans="2:12" ht="150" x14ac:dyDescent="0.25">
      <c r="B1333" s="9"/>
      <c r="C1333" s="9"/>
      <c r="D1333" s="9"/>
      <c r="E1333" s="9"/>
      <c r="F1333" s="9"/>
      <c r="G1333" s="9" t="s">
        <v>1087</v>
      </c>
      <c r="H1333" s="9"/>
      <c r="I1333" s="9"/>
      <c r="J1333" s="9"/>
      <c r="K1333" s="9"/>
      <c r="L1333" s="9"/>
    </row>
    <row r="1334" spans="2:12" ht="75" x14ac:dyDescent="0.25">
      <c r="B1334" s="9">
        <v>13</v>
      </c>
      <c r="C1334" s="9" t="s">
        <v>12</v>
      </c>
      <c r="D1334" s="9" t="s">
        <v>27</v>
      </c>
      <c r="E1334" s="9" t="s">
        <v>1088</v>
      </c>
      <c r="F1334" s="9" t="s">
        <v>15</v>
      </c>
      <c r="G1334" s="9" t="s">
        <v>1089</v>
      </c>
      <c r="H1334" s="9" t="s">
        <v>1081</v>
      </c>
      <c r="I1334" s="9" t="s">
        <v>111</v>
      </c>
      <c r="J1334" s="9">
        <v>4</v>
      </c>
      <c r="K1334" s="9"/>
      <c r="L1334" s="9" t="s">
        <v>19</v>
      </c>
    </row>
    <row r="1335" spans="2:12" x14ac:dyDescent="0.25">
      <c r="B1335" s="9"/>
      <c r="C1335" s="9"/>
      <c r="D1335" s="9"/>
      <c r="E1335" s="9"/>
      <c r="F1335" s="9"/>
      <c r="G1335" s="9"/>
      <c r="H1335" s="9"/>
      <c r="I1335" s="9"/>
      <c r="J1335" s="9"/>
      <c r="K1335" s="9"/>
      <c r="L1335" s="9"/>
    </row>
    <row r="1336" spans="2:12" ht="409.5" x14ac:dyDescent="0.25">
      <c r="B1336" s="9"/>
      <c r="C1336" s="9"/>
      <c r="D1336" s="9"/>
      <c r="E1336" s="9"/>
      <c r="F1336" s="9"/>
      <c r="G1336" s="9" t="s">
        <v>1090</v>
      </c>
      <c r="H1336" s="9"/>
      <c r="I1336" s="9"/>
      <c r="J1336" s="9"/>
      <c r="K1336" s="9"/>
      <c r="L1336" s="9"/>
    </row>
    <row r="1337" spans="2:12" ht="90" x14ac:dyDescent="0.25">
      <c r="B1337" s="9">
        <v>14</v>
      </c>
      <c r="C1337" s="9" t="s">
        <v>12</v>
      </c>
      <c r="D1337" s="9" t="s">
        <v>13</v>
      </c>
      <c r="E1337" s="9" t="s">
        <v>1091</v>
      </c>
      <c r="F1337" s="9" t="s">
        <v>15</v>
      </c>
      <c r="G1337" s="9" t="s">
        <v>1092</v>
      </c>
      <c r="H1337" s="9" t="s">
        <v>1094</v>
      </c>
      <c r="I1337" s="10">
        <v>42058</v>
      </c>
      <c r="J1337" s="9">
        <v>4</v>
      </c>
      <c r="K1337" s="9"/>
      <c r="L1337" s="9" t="s">
        <v>19</v>
      </c>
    </row>
    <row r="1338" spans="2:12" x14ac:dyDescent="0.25">
      <c r="B1338" s="9"/>
      <c r="C1338" s="9"/>
      <c r="D1338" s="9"/>
      <c r="E1338" s="9"/>
      <c r="F1338" s="9"/>
      <c r="G1338" s="9"/>
      <c r="H1338" s="9"/>
      <c r="I1338" s="9"/>
      <c r="J1338" s="9"/>
      <c r="K1338" s="9"/>
      <c r="L1338" s="9"/>
    </row>
    <row r="1339" spans="2:12" ht="105" x14ac:dyDescent="0.25">
      <c r="B1339" s="9"/>
      <c r="C1339" s="9"/>
      <c r="D1339" s="9"/>
      <c r="E1339" s="9"/>
      <c r="F1339" s="9"/>
      <c r="G1339" s="9" t="s">
        <v>1093</v>
      </c>
      <c r="H1339" s="9"/>
      <c r="I1339" s="9"/>
      <c r="J1339" s="9"/>
      <c r="K1339" s="9"/>
      <c r="L1339" s="9"/>
    </row>
    <row r="1340" spans="2:12" ht="90" x14ac:dyDescent="0.25">
      <c r="B1340" s="9">
        <v>15</v>
      </c>
      <c r="C1340" s="9" t="s">
        <v>12</v>
      </c>
      <c r="D1340" s="9" t="s">
        <v>13</v>
      </c>
      <c r="E1340" s="9" t="s">
        <v>1095</v>
      </c>
      <c r="F1340" s="9" t="s">
        <v>15</v>
      </c>
      <c r="G1340" s="9" t="s">
        <v>1096</v>
      </c>
      <c r="H1340" s="9" t="s">
        <v>1094</v>
      </c>
      <c r="I1340" s="10">
        <v>42058</v>
      </c>
      <c r="J1340" s="9">
        <v>4</v>
      </c>
      <c r="K1340" s="9"/>
      <c r="L1340" s="9" t="s">
        <v>19</v>
      </c>
    </row>
    <row r="1341" spans="2:12" x14ac:dyDescent="0.25">
      <c r="B1341" s="9"/>
      <c r="C1341" s="9"/>
      <c r="D1341" s="9"/>
      <c r="E1341" s="9"/>
      <c r="F1341" s="9"/>
      <c r="G1341" s="9"/>
      <c r="H1341" s="9"/>
      <c r="I1341" s="9"/>
      <c r="J1341" s="9"/>
      <c r="K1341" s="9"/>
      <c r="L1341" s="9"/>
    </row>
    <row r="1342" spans="2:12" ht="105" x14ac:dyDescent="0.25">
      <c r="B1342" s="9"/>
      <c r="C1342" s="9"/>
      <c r="D1342" s="9"/>
      <c r="E1342" s="9"/>
      <c r="F1342" s="9"/>
      <c r="G1342" s="9" t="s">
        <v>1093</v>
      </c>
      <c r="H1342" s="9"/>
      <c r="I1342" s="9"/>
      <c r="J1342" s="9"/>
      <c r="K1342" s="9"/>
      <c r="L1342" s="9"/>
    </row>
    <row r="1343" spans="2:12" ht="90" x14ac:dyDescent="0.25">
      <c r="B1343" s="9">
        <v>16</v>
      </c>
      <c r="C1343" s="9" t="s">
        <v>12</v>
      </c>
      <c r="D1343" s="9" t="s">
        <v>13</v>
      </c>
      <c r="E1343" s="9" t="s">
        <v>1097</v>
      </c>
      <c r="F1343" s="9" t="s">
        <v>15</v>
      </c>
      <c r="G1343" s="9" t="s">
        <v>1098</v>
      </c>
      <c r="H1343" s="9" t="s">
        <v>1094</v>
      </c>
      <c r="I1343" s="10">
        <v>42085</v>
      </c>
      <c r="J1343" s="9">
        <v>4</v>
      </c>
      <c r="K1343" s="9"/>
      <c r="L1343" s="9" t="s">
        <v>19</v>
      </c>
    </row>
    <row r="1344" spans="2:12" x14ac:dyDescent="0.25">
      <c r="B1344" s="9"/>
      <c r="C1344" s="9"/>
      <c r="D1344" s="9"/>
      <c r="E1344" s="9"/>
      <c r="F1344" s="9"/>
      <c r="G1344" s="9"/>
      <c r="H1344" s="9"/>
      <c r="I1344" s="9"/>
      <c r="J1344" s="9"/>
      <c r="K1344" s="9"/>
      <c r="L1344" s="9"/>
    </row>
    <row r="1345" spans="2:12" ht="105" x14ac:dyDescent="0.25">
      <c r="B1345" s="9"/>
      <c r="C1345" s="9"/>
      <c r="D1345" s="9"/>
      <c r="E1345" s="9"/>
      <c r="F1345" s="9"/>
      <c r="G1345" s="9" t="s">
        <v>1093</v>
      </c>
      <c r="H1345" s="9"/>
      <c r="I1345" s="9"/>
      <c r="J1345" s="9"/>
      <c r="K1345" s="9"/>
      <c r="L1345" s="9"/>
    </row>
    <row r="1346" spans="2:12" ht="90" x14ac:dyDescent="0.25">
      <c r="B1346" s="9">
        <v>17</v>
      </c>
      <c r="C1346" s="9" t="s">
        <v>12</v>
      </c>
      <c r="D1346" s="9" t="s">
        <v>13</v>
      </c>
      <c r="E1346" s="9" t="s">
        <v>1099</v>
      </c>
      <c r="F1346" s="9" t="s">
        <v>15</v>
      </c>
      <c r="G1346" s="9" t="s">
        <v>1100</v>
      </c>
      <c r="H1346" s="9" t="s">
        <v>1101</v>
      </c>
      <c r="I1346" s="10">
        <v>42058</v>
      </c>
      <c r="J1346" s="9">
        <v>4</v>
      </c>
      <c r="K1346" s="9"/>
      <c r="L1346" s="9" t="s">
        <v>19</v>
      </c>
    </row>
    <row r="1347" spans="2:12" x14ac:dyDescent="0.25">
      <c r="B1347" s="9"/>
      <c r="C1347" s="9"/>
      <c r="D1347" s="9"/>
      <c r="E1347" s="9"/>
      <c r="F1347" s="9"/>
      <c r="G1347" s="9"/>
      <c r="H1347" s="9"/>
      <c r="I1347" s="9"/>
      <c r="J1347" s="9"/>
      <c r="K1347" s="9"/>
      <c r="L1347" s="9"/>
    </row>
    <row r="1348" spans="2:12" ht="105" x14ac:dyDescent="0.25">
      <c r="B1348" s="9"/>
      <c r="C1348" s="9"/>
      <c r="D1348" s="9"/>
      <c r="E1348" s="9"/>
      <c r="F1348" s="9"/>
      <c r="G1348" s="9" t="s">
        <v>1093</v>
      </c>
      <c r="H1348" s="9"/>
      <c r="I1348" s="9"/>
      <c r="J1348" s="9"/>
      <c r="K1348" s="9"/>
      <c r="L1348" s="9"/>
    </row>
    <row r="1349" spans="2:12" ht="90" x14ac:dyDescent="0.25">
      <c r="B1349" s="9">
        <v>18</v>
      </c>
      <c r="C1349" s="9" t="s">
        <v>12</v>
      </c>
      <c r="D1349" s="9" t="s">
        <v>13</v>
      </c>
      <c r="E1349" s="9" t="s">
        <v>1102</v>
      </c>
      <c r="F1349" s="9" t="s">
        <v>15</v>
      </c>
      <c r="G1349" s="9" t="s">
        <v>1103</v>
      </c>
      <c r="H1349" s="9" t="s">
        <v>1104</v>
      </c>
      <c r="I1349" s="10">
        <v>42058</v>
      </c>
      <c r="J1349" s="9">
        <v>4</v>
      </c>
      <c r="K1349" s="9"/>
      <c r="L1349" s="9" t="s">
        <v>19</v>
      </c>
    </row>
    <row r="1350" spans="2:12" x14ac:dyDescent="0.25">
      <c r="B1350" s="9"/>
      <c r="C1350" s="9"/>
      <c r="D1350" s="9"/>
      <c r="E1350" s="9"/>
      <c r="F1350" s="9"/>
      <c r="G1350" s="9"/>
      <c r="H1350" s="9"/>
      <c r="I1350" s="9"/>
      <c r="J1350" s="9"/>
      <c r="K1350" s="9"/>
      <c r="L1350" s="9"/>
    </row>
    <row r="1351" spans="2:12" ht="105" x14ac:dyDescent="0.25">
      <c r="B1351" s="9"/>
      <c r="C1351" s="9"/>
      <c r="D1351" s="9"/>
      <c r="E1351" s="9"/>
      <c r="F1351" s="9"/>
      <c r="G1351" s="9" t="s">
        <v>1093</v>
      </c>
      <c r="H1351" s="9"/>
      <c r="I1351" s="9"/>
      <c r="J1351" s="9"/>
      <c r="K1351" s="9"/>
      <c r="L1351" s="9"/>
    </row>
    <row r="1352" spans="2:12" ht="90" x14ac:dyDescent="0.25">
      <c r="B1352" s="9">
        <v>19</v>
      </c>
      <c r="C1352" s="9" t="s">
        <v>12</v>
      </c>
      <c r="D1352" s="9" t="s">
        <v>13</v>
      </c>
      <c r="E1352" s="9" t="s">
        <v>1105</v>
      </c>
      <c r="F1352" s="9" t="s">
        <v>15</v>
      </c>
      <c r="G1352" s="9" t="s">
        <v>1106</v>
      </c>
      <c r="H1352" s="9" t="s">
        <v>1104</v>
      </c>
      <c r="I1352" s="10">
        <v>42058</v>
      </c>
      <c r="J1352" s="9">
        <v>4</v>
      </c>
      <c r="K1352" s="9"/>
      <c r="L1352" s="9" t="s">
        <v>19</v>
      </c>
    </row>
    <row r="1353" spans="2:12" x14ac:dyDescent="0.25">
      <c r="B1353" s="9"/>
      <c r="C1353" s="9"/>
      <c r="D1353" s="9"/>
      <c r="E1353" s="9"/>
      <c r="F1353" s="9"/>
      <c r="G1353" s="9"/>
      <c r="H1353" s="9"/>
      <c r="I1353" s="9"/>
      <c r="J1353" s="9"/>
      <c r="K1353" s="9"/>
      <c r="L1353" s="9"/>
    </row>
    <row r="1354" spans="2:12" ht="105" x14ac:dyDescent="0.25">
      <c r="B1354" s="9"/>
      <c r="C1354" s="9"/>
      <c r="D1354" s="9"/>
      <c r="E1354" s="9"/>
      <c r="F1354" s="9"/>
      <c r="G1354" s="9" t="s">
        <v>1093</v>
      </c>
      <c r="H1354" s="9"/>
      <c r="I1354" s="9"/>
      <c r="J1354" s="9"/>
      <c r="K1354" s="9"/>
      <c r="L1354" s="9"/>
    </row>
    <row r="1355" spans="2:12" ht="90" x14ac:dyDescent="0.25">
      <c r="B1355" s="9">
        <v>20</v>
      </c>
      <c r="C1355" s="9" t="s">
        <v>12</v>
      </c>
      <c r="D1355" s="9" t="s">
        <v>13</v>
      </c>
      <c r="E1355" s="9" t="s">
        <v>1107</v>
      </c>
      <c r="F1355" s="9" t="s">
        <v>15</v>
      </c>
      <c r="G1355" s="9" t="s">
        <v>1108</v>
      </c>
      <c r="H1355" s="9" t="s">
        <v>1104</v>
      </c>
      <c r="I1355" s="10">
        <v>42146</v>
      </c>
      <c r="J1355" s="9">
        <v>4</v>
      </c>
      <c r="K1355" s="9"/>
      <c r="L1355" s="9" t="s">
        <v>19</v>
      </c>
    </row>
    <row r="1356" spans="2:12" x14ac:dyDescent="0.25">
      <c r="B1356" s="9"/>
      <c r="C1356" s="9"/>
      <c r="D1356" s="9"/>
      <c r="E1356" s="9"/>
      <c r="F1356" s="9"/>
      <c r="G1356" s="9"/>
      <c r="H1356" s="9"/>
      <c r="I1356" s="9"/>
      <c r="J1356" s="9"/>
      <c r="K1356" s="9"/>
      <c r="L1356" s="9"/>
    </row>
    <row r="1357" spans="2:12" ht="105" x14ac:dyDescent="0.25">
      <c r="B1357" s="9"/>
      <c r="C1357" s="9"/>
      <c r="D1357" s="9"/>
      <c r="E1357" s="9"/>
      <c r="F1357" s="9"/>
      <c r="G1357" s="9" t="s">
        <v>1093</v>
      </c>
      <c r="H1357" s="9"/>
      <c r="I1357" s="9"/>
      <c r="J1357" s="9"/>
      <c r="K1357" s="9"/>
      <c r="L1357" s="9"/>
    </row>
    <row r="1358" spans="2:12" ht="75" x14ac:dyDescent="0.25">
      <c r="B1358" s="9" t="s">
        <v>12</v>
      </c>
      <c r="C1358" s="9" t="s">
        <v>13</v>
      </c>
      <c r="D1358" s="9" t="s">
        <v>1109</v>
      </c>
      <c r="E1358" s="9" t="s">
        <v>15</v>
      </c>
      <c r="F1358" s="9" t="s">
        <v>1110</v>
      </c>
      <c r="G1358" s="9" t="s">
        <v>1111</v>
      </c>
      <c r="H1358" s="10">
        <v>42086</v>
      </c>
      <c r="I1358" s="9">
        <v>4</v>
      </c>
      <c r="J1358" s="9"/>
      <c r="K1358" s="9" t="s">
        <v>19</v>
      </c>
      <c r="L1358" s="9"/>
    </row>
    <row r="1359" spans="2:12" x14ac:dyDescent="0.25">
      <c r="B1359" s="9"/>
      <c r="C1359" s="9"/>
      <c r="D1359" s="9"/>
      <c r="E1359" s="9"/>
      <c r="F1359" s="9"/>
      <c r="G1359" s="9"/>
      <c r="H1359" s="9"/>
      <c r="I1359" s="9"/>
      <c r="J1359" s="9"/>
      <c r="K1359" s="9"/>
      <c r="L1359" s="9"/>
    </row>
    <row r="1360" spans="2:12" ht="75" x14ac:dyDescent="0.25">
      <c r="B1360" s="9"/>
      <c r="C1360" s="9"/>
      <c r="D1360" s="9"/>
      <c r="E1360" s="9"/>
      <c r="F1360" s="9" t="s">
        <v>1093</v>
      </c>
      <c r="G1360" s="9"/>
      <c r="H1360" s="9"/>
      <c r="I1360" s="9"/>
      <c r="J1360" s="9"/>
      <c r="K1360" s="9"/>
      <c r="L1360" s="9"/>
    </row>
    <row r="1361" spans="2:12" ht="90" x14ac:dyDescent="0.25">
      <c r="B1361" s="9">
        <v>22</v>
      </c>
      <c r="C1361" s="9" t="s">
        <v>12</v>
      </c>
      <c r="D1361" s="9" t="s">
        <v>13</v>
      </c>
      <c r="E1361" s="9" t="s">
        <v>1112</v>
      </c>
      <c r="F1361" s="9" t="s">
        <v>15</v>
      </c>
      <c r="G1361" s="9" t="s">
        <v>1113</v>
      </c>
      <c r="H1361" s="9" t="s">
        <v>1111</v>
      </c>
      <c r="I1361" s="10">
        <v>42086</v>
      </c>
      <c r="J1361" s="9">
        <v>4</v>
      </c>
      <c r="K1361" s="9"/>
      <c r="L1361" s="9" t="s">
        <v>19</v>
      </c>
    </row>
    <row r="1362" spans="2:12" x14ac:dyDescent="0.25">
      <c r="B1362" s="9"/>
      <c r="C1362" s="9"/>
      <c r="D1362" s="9"/>
      <c r="E1362" s="9"/>
      <c r="F1362" s="9"/>
      <c r="G1362" s="9"/>
      <c r="H1362" s="9"/>
      <c r="I1362" s="9"/>
      <c r="J1362" s="9"/>
      <c r="K1362" s="9"/>
      <c r="L1362" s="9"/>
    </row>
    <row r="1363" spans="2:12" ht="105" x14ac:dyDescent="0.25">
      <c r="B1363" s="9"/>
      <c r="C1363" s="9"/>
      <c r="D1363" s="9"/>
      <c r="E1363" s="9"/>
      <c r="F1363" s="9"/>
      <c r="G1363" s="9" t="s">
        <v>1093</v>
      </c>
      <c r="H1363" s="9"/>
      <c r="I1363" s="9"/>
      <c r="J1363" s="9"/>
      <c r="K1363" s="9"/>
      <c r="L1363" s="9"/>
    </row>
    <row r="1364" spans="2:12" ht="90" x14ac:dyDescent="0.25">
      <c r="B1364" s="9">
        <v>23</v>
      </c>
      <c r="C1364" s="9" t="s">
        <v>12</v>
      </c>
      <c r="D1364" s="9" t="s">
        <v>13</v>
      </c>
      <c r="E1364" s="9" t="s">
        <v>1114</v>
      </c>
      <c r="F1364" s="9" t="s">
        <v>15</v>
      </c>
      <c r="G1364" s="9" t="s">
        <v>1115</v>
      </c>
      <c r="H1364" s="9" t="s">
        <v>1116</v>
      </c>
      <c r="I1364" s="10">
        <v>42058</v>
      </c>
      <c r="J1364" s="9">
        <v>4</v>
      </c>
      <c r="K1364" s="9"/>
      <c r="L1364" s="9" t="s">
        <v>19</v>
      </c>
    </row>
    <row r="1365" spans="2:12" x14ac:dyDescent="0.25">
      <c r="B1365" s="9"/>
      <c r="C1365" s="9"/>
      <c r="D1365" s="9"/>
      <c r="E1365" s="9"/>
      <c r="F1365" s="9"/>
      <c r="G1365" s="9"/>
      <c r="H1365" s="9"/>
      <c r="I1365" s="9"/>
      <c r="J1365" s="9"/>
      <c r="K1365" s="9"/>
      <c r="L1365" s="9"/>
    </row>
    <row r="1366" spans="2:12" ht="105" x14ac:dyDescent="0.25">
      <c r="B1366" s="9"/>
      <c r="C1366" s="9"/>
      <c r="D1366" s="9"/>
      <c r="E1366" s="9"/>
      <c r="F1366" s="9"/>
      <c r="G1366" s="9" t="s">
        <v>1093</v>
      </c>
      <c r="H1366" s="9"/>
      <c r="I1366" s="9"/>
      <c r="J1366" s="9"/>
      <c r="K1366" s="9"/>
      <c r="L1366" s="9"/>
    </row>
    <row r="1367" spans="2:12" ht="90" x14ac:dyDescent="0.25">
      <c r="B1367" s="9">
        <v>24</v>
      </c>
      <c r="C1367" s="9" t="s">
        <v>12</v>
      </c>
      <c r="D1367" s="9" t="s">
        <v>27</v>
      </c>
      <c r="E1367" s="9" t="s">
        <v>1117</v>
      </c>
      <c r="F1367" s="9" t="s">
        <v>15</v>
      </c>
      <c r="G1367" s="9" t="s">
        <v>1118</v>
      </c>
      <c r="H1367" s="9" t="s">
        <v>1116</v>
      </c>
      <c r="I1367" s="9" t="s">
        <v>834</v>
      </c>
      <c r="J1367" s="9">
        <v>4</v>
      </c>
      <c r="K1367" s="9"/>
      <c r="L1367" s="9" t="s">
        <v>19</v>
      </c>
    </row>
    <row r="1368" spans="2:12" x14ac:dyDescent="0.25">
      <c r="B1368" s="9"/>
      <c r="C1368" s="9"/>
      <c r="D1368" s="9"/>
      <c r="E1368" s="9"/>
      <c r="F1368" s="9"/>
      <c r="G1368" s="9"/>
      <c r="H1368" s="9"/>
      <c r="I1368" s="9"/>
      <c r="J1368" s="9"/>
      <c r="K1368" s="9"/>
      <c r="L1368" s="9"/>
    </row>
    <row r="1369" spans="2:12" ht="105" x14ac:dyDescent="0.25">
      <c r="B1369" s="9"/>
      <c r="C1369" s="9"/>
      <c r="D1369" s="9"/>
      <c r="E1369" s="9"/>
      <c r="F1369" s="9"/>
      <c r="G1369" s="9" t="s">
        <v>1093</v>
      </c>
      <c r="H1369" s="9"/>
      <c r="I1369" s="9"/>
      <c r="J1369" s="9"/>
      <c r="K1369" s="9"/>
      <c r="L1369" s="9"/>
    </row>
    <row r="1370" spans="2:12" ht="90" x14ac:dyDescent="0.25">
      <c r="B1370" s="9">
        <v>25</v>
      </c>
      <c r="C1370" s="9" t="s">
        <v>12</v>
      </c>
      <c r="D1370" s="9" t="s">
        <v>13</v>
      </c>
      <c r="E1370" s="9" t="s">
        <v>1119</v>
      </c>
      <c r="F1370" s="9" t="s">
        <v>15</v>
      </c>
      <c r="G1370" s="9" t="s">
        <v>1120</v>
      </c>
      <c r="H1370" s="9" t="s">
        <v>1121</v>
      </c>
      <c r="I1370" s="10">
        <v>42058</v>
      </c>
      <c r="J1370" s="9">
        <v>4</v>
      </c>
      <c r="K1370" s="9"/>
      <c r="L1370" s="9" t="s">
        <v>19</v>
      </c>
    </row>
    <row r="1371" spans="2:12" x14ac:dyDescent="0.25">
      <c r="B1371" s="9"/>
      <c r="C1371" s="9"/>
      <c r="D1371" s="9"/>
      <c r="E1371" s="9"/>
      <c r="F1371" s="9"/>
      <c r="G1371" s="9"/>
      <c r="H1371" s="9"/>
      <c r="I1371" s="9"/>
      <c r="J1371" s="9"/>
      <c r="K1371" s="9"/>
      <c r="L1371" s="9"/>
    </row>
    <row r="1372" spans="2:12" ht="105" x14ac:dyDescent="0.25">
      <c r="B1372" s="9"/>
      <c r="C1372" s="9"/>
      <c r="D1372" s="9"/>
      <c r="E1372" s="9"/>
      <c r="F1372" s="9"/>
      <c r="G1372" s="9" t="s">
        <v>1093</v>
      </c>
      <c r="H1372" s="9"/>
      <c r="I1372" s="9"/>
      <c r="J1372" s="9"/>
      <c r="K1372" s="9"/>
      <c r="L1372" s="9"/>
    </row>
    <row r="1373" spans="2:12" ht="90" x14ac:dyDescent="0.25">
      <c r="B1373" s="9">
        <v>26</v>
      </c>
      <c r="C1373" s="9" t="s">
        <v>12</v>
      </c>
      <c r="D1373" s="9" t="s">
        <v>13</v>
      </c>
      <c r="E1373" s="9" t="s">
        <v>1122</v>
      </c>
      <c r="F1373" s="9" t="s">
        <v>15</v>
      </c>
      <c r="G1373" s="9" t="s">
        <v>1123</v>
      </c>
      <c r="H1373" s="9" t="s">
        <v>1121</v>
      </c>
      <c r="I1373" s="10">
        <v>42178</v>
      </c>
      <c r="J1373" s="9">
        <v>4</v>
      </c>
      <c r="K1373" s="9"/>
      <c r="L1373" s="9" t="s">
        <v>19</v>
      </c>
    </row>
    <row r="1374" spans="2:12" x14ac:dyDescent="0.25">
      <c r="B1374" s="9"/>
      <c r="C1374" s="9"/>
      <c r="D1374" s="9"/>
      <c r="E1374" s="9"/>
      <c r="F1374" s="9"/>
      <c r="G1374" s="9"/>
      <c r="H1374" s="9"/>
      <c r="I1374" s="9"/>
      <c r="J1374" s="9"/>
      <c r="K1374" s="9"/>
      <c r="L1374" s="9"/>
    </row>
    <row r="1375" spans="2:12" ht="105" x14ac:dyDescent="0.25">
      <c r="B1375" s="9"/>
      <c r="C1375" s="9"/>
      <c r="D1375" s="9"/>
      <c r="E1375" s="9"/>
      <c r="F1375" s="9"/>
      <c r="G1375" s="9" t="s">
        <v>1093</v>
      </c>
      <c r="H1375" s="9"/>
      <c r="I1375" s="9"/>
      <c r="J1375" s="9"/>
      <c r="K1375" s="9"/>
      <c r="L1375" s="9"/>
    </row>
    <row r="1376" spans="2:12" ht="90" x14ac:dyDescent="0.25">
      <c r="B1376" s="9">
        <v>27</v>
      </c>
      <c r="C1376" s="9" t="s">
        <v>12</v>
      </c>
      <c r="D1376" s="9" t="s">
        <v>13</v>
      </c>
      <c r="E1376" s="9" t="s">
        <v>1124</v>
      </c>
      <c r="F1376" s="9" t="s">
        <v>15</v>
      </c>
      <c r="G1376" s="9" t="s">
        <v>1125</v>
      </c>
      <c r="H1376" s="9" t="s">
        <v>1116</v>
      </c>
      <c r="I1376" s="10">
        <v>42027</v>
      </c>
      <c r="J1376" s="9">
        <v>4</v>
      </c>
      <c r="K1376" s="9"/>
      <c r="L1376" s="9" t="s">
        <v>19</v>
      </c>
    </row>
    <row r="1377" spans="2:12" x14ac:dyDescent="0.25">
      <c r="B1377" s="9"/>
      <c r="C1377" s="9"/>
      <c r="D1377" s="9"/>
      <c r="E1377" s="9"/>
      <c r="F1377" s="9"/>
      <c r="G1377" s="9"/>
      <c r="H1377" s="9"/>
      <c r="I1377" s="9"/>
      <c r="J1377" s="9"/>
      <c r="K1377" s="9"/>
      <c r="L1377" s="9"/>
    </row>
    <row r="1378" spans="2:12" ht="105" x14ac:dyDescent="0.25">
      <c r="B1378" s="9"/>
      <c r="C1378" s="9"/>
      <c r="D1378" s="9"/>
      <c r="E1378" s="9"/>
      <c r="F1378" s="9"/>
      <c r="G1378" s="9" t="s">
        <v>1093</v>
      </c>
      <c r="H1378" s="9"/>
      <c r="I1378" s="9"/>
      <c r="J1378" s="9"/>
      <c r="K1378" s="9"/>
      <c r="L1378" s="9"/>
    </row>
    <row r="1379" spans="2:12" ht="90" x14ac:dyDescent="0.25">
      <c r="B1379" s="9">
        <v>28</v>
      </c>
      <c r="C1379" s="9" t="s">
        <v>12</v>
      </c>
      <c r="D1379" s="9" t="s">
        <v>13</v>
      </c>
      <c r="E1379" s="9" t="s">
        <v>1126</v>
      </c>
      <c r="F1379" s="9" t="s">
        <v>15</v>
      </c>
      <c r="G1379" s="9" t="s">
        <v>1127</v>
      </c>
      <c r="H1379" s="9" t="s">
        <v>1111</v>
      </c>
      <c r="I1379" s="10">
        <v>42058</v>
      </c>
      <c r="J1379" s="9">
        <v>4</v>
      </c>
      <c r="K1379" s="9"/>
      <c r="L1379" s="9" t="s">
        <v>19</v>
      </c>
    </row>
    <row r="1380" spans="2:12" x14ac:dyDescent="0.25">
      <c r="B1380" s="9"/>
      <c r="C1380" s="9"/>
      <c r="D1380" s="9"/>
      <c r="E1380" s="9"/>
      <c r="F1380" s="9"/>
      <c r="G1380" s="9"/>
      <c r="H1380" s="9"/>
      <c r="I1380" s="9"/>
      <c r="J1380" s="9"/>
      <c r="K1380" s="9"/>
      <c r="L1380" s="9"/>
    </row>
    <row r="1381" spans="2:12" ht="105" x14ac:dyDescent="0.25">
      <c r="B1381" s="9"/>
      <c r="C1381" s="9"/>
      <c r="D1381" s="9"/>
      <c r="E1381" s="9"/>
      <c r="F1381" s="9"/>
      <c r="G1381" s="9" t="s">
        <v>1093</v>
      </c>
      <c r="H1381" s="9"/>
      <c r="I1381" s="9"/>
      <c r="J1381" s="9"/>
      <c r="K1381" s="9"/>
      <c r="L1381" s="9"/>
    </row>
    <row r="1382" spans="2:12" x14ac:dyDescent="0.25">
      <c r="B1382" s="9"/>
      <c r="C1382" s="9"/>
      <c r="D1382" s="9"/>
      <c r="E1382" s="9"/>
      <c r="F1382" s="9"/>
      <c r="G1382" s="9"/>
      <c r="H1382" s="9"/>
      <c r="I1382" s="9"/>
      <c r="J1382" s="9"/>
      <c r="K1382" s="9"/>
      <c r="L1382" s="9"/>
    </row>
    <row r="1383" spans="2:12" ht="105" x14ac:dyDescent="0.25">
      <c r="B1383" s="9"/>
      <c r="C1383" s="9"/>
      <c r="D1383" s="9"/>
      <c r="E1383" s="9"/>
      <c r="F1383" s="9"/>
      <c r="G1383" s="9" t="s">
        <v>1128</v>
      </c>
      <c r="H1383" s="9"/>
      <c r="I1383" s="9"/>
      <c r="J1383" s="9"/>
      <c r="K1383" s="9"/>
      <c r="L1383" s="9"/>
    </row>
    <row r="1384" spans="2:12" ht="75" x14ac:dyDescent="0.25">
      <c r="B1384" s="9">
        <v>29</v>
      </c>
      <c r="C1384" s="9" t="s">
        <v>12</v>
      </c>
      <c r="D1384" s="9" t="s">
        <v>13</v>
      </c>
      <c r="E1384" s="9" t="s">
        <v>1129</v>
      </c>
      <c r="F1384" s="9" t="s">
        <v>15</v>
      </c>
      <c r="G1384" s="9" t="s">
        <v>1130</v>
      </c>
      <c r="H1384" s="9" t="s">
        <v>567</v>
      </c>
      <c r="I1384" s="10">
        <v>42027</v>
      </c>
      <c r="J1384" s="9">
        <v>4</v>
      </c>
      <c r="K1384" s="9"/>
      <c r="L1384" s="9" t="s">
        <v>19</v>
      </c>
    </row>
    <row r="1385" spans="2:12" x14ac:dyDescent="0.25">
      <c r="B1385" s="9"/>
      <c r="C1385" s="9"/>
      <c r="D1385" s="9"/>
      <c r="E1385" s="9"/>
      <c r="F1385" s="9"/>
      <c r="G1385" s="9"/>
      <c r="H1385" s="9"/>
      <c r="I1385" s="9"/>
      <c r="J1385" s="9"/>
      <c r="K1385" s="9"/>
      <c r="L1385" s="9"/>
    </row>
    <row r="1386" spans="2:12" ht="105" x14ac:dyDescent="0.25">
      <c r="B1386" s="9"/>
      <c r="C1386" s="9"/>
      <c r="D1386" s="9"/>
      <c r="E1386" s="9"/>
      <c r="F1386" s="9"/>
      <c r="G1386" s="9" t="s">
        <v>1131</v>
      </c>
      <c r="H1386" s="9"/>
      <c r="I1386" s="9"/>
      <c r="J1386" s="9"/>
      <c r="K1386" s="9"/>
      <c r="L1386" s="9"/>
    </row>
    <row r="1387" spans="2:12" ht="75" x14ac:dyDescent="0.25">
      <c r="B1387" s="9">
        <v>30</v>
      </c>
      <c r="C1387" s="9" t="s">
        <v>12</v>
      </c>
      <c r="D1387" s="9" t="s">
        <v>27</v>
      </c>
      <c r="E1387" s="9" t="s">
        <v>1132</v>
      </c>
      <c r="F1387" s="9" t="s">
        <v>15</v>
      </c>
      <c r="G1387" s="9" t="s">
        <v>1133</v>
      </c>
      <c r="H1387" s="9" t="s">
        <v>571</v>
      </c>
      <c r="I1387" s="9" t="s">
        <v>1134</v>
      </c>
      <c r="J1387" s="9">
        <v>4</v>
      </c>
      <c r="K1387" s="9"/>
      <c r="L1387" s="9" t="s">
        <v>19</v>
      </c>
    </row>
    <row r="1388" spans="2:12" x14ac:dyDescent="0.25">
      <c r="B1388" s="9"/>
      <c r="C1388" s="9"/>
      <c r="D1388" s="9"/>
      <c r="E1388" s="9"/>
      <c r="F1388" s="9"/>
      <c r="G1388" s="9"/>
      <c r="H1388" s="9"/>
      <c r="I1388" s="9"/>
      <c r="J1388" s="9"/>
      <c r="K1388" s="9"/>
      <c r="L1388" s="9"/>
    </row>
    <row r="1389" spans="2:12" ht="105" x14ac:dyDescent="0.25">
      <c r="B1389" s="9"/>
      <c r="C1389" s="9"/>
      <c r="D1389" s="9"/>
      <c r="E1389" s="9"/>
      <c r="F1389" s="9"/>
      <c r="G1389" s="9" t="s">
        <v>1131</v>
      </c>
      <c r="H1389" s="9"/>
      <c r="I1389" s="9"/>
      <c r="J1389" s="9"/>
      <c r="K1389" s="9"/>
      <c r="L1389" s="9"/>
    </row>
    <row r="1390" spans="2:12" ht="75" x14ac:dyDescent="0.25">
      <c r="B1390" s="9">
        <v>31</v>
      </c>
      <c r="C1390" s="9" t="s">
        <v>12</v>
      </c>
      <c r="D1390" s="9" t="s">
        <v>13</v>
      </c>
      <c r="E1390" s="9" t="s">
        <v>1135</v>
      </c>
      <c r="F1390" s="9" t="s">
        <v>15</v>
      </c>
      <c r="G1390" s="9" t="s">
        <v>1136</v>
      </c>
      <c r="H1390" s="9" t="s">
        <v>597</v>
      </c>
      <c r="I1390" s="10">
        <v>42027</v>
      </c>
      <c r="J1390" s="9">
        <v>4</v>
      </c>
      <c r="K1390" s="9"/>
      <c r="L1390" s="9" t="s">
        <v>19</v>
      </c>
    </row>
    <row r="1391" spans="2:12" x14ac:dyDescent="0.25">
      <c r="B1391" s="9"/>
      <c r="C1391" s="9"/>
      <c r="D1391" s="9"/>
      <c r="E1391" s="9"/>
      <c r="F1391" s="9"/>
      <c r="G1391" s="9"/>
      <c r="H1391" s="9"/>
      <c r="I1391" s="9"/>
      <c r="J1391" s="9"/>
      <c r="K1391" s="9"/>
      <c r="L1391" s="9"/>
    </row>
    <row r="1392" spans="2:12" ht="105" x14ac:dyDescent="0.25">
      <c r="B1392" s="9"/>
      <c r="C1392" s="9"/>
      <c r="D1392" s="9"/>
      <c r="E1392" s="9"/>
      <c r="F1392" s="9"/>
      <c r="G1392" s="9" t="s">
        <v>1131</v>
      </c>
      <c r="H1392" s="9"/>
      <c r="I1392" s="9"/>
      <c r="J1392" s="9"/>
      <c r="K1392" s="9"/>
      <c r="L1392" s="9"/>
    </row>
    <row r="1393" spans="2:12" ht="75" x14ac:dyDescent="0.25">
      <c r="B1393" s="9">
        <v>32</v>
      </c>
      <c r="C1393" s="9" t="s">
        <v>12</v>
      </c>
      <c r="D1393" s="9" t="s">
        <v>13</v>
      </c>
      <c r="E1393" s="9" t="s">
        <v>1137</v>
      </c>
      <c r="F1393" s="9" t="s">
        <v>15</v>
      </c>
      <c r="G1393" s="9" t="s">
        <v>1138</v>
      </c>
      <c r="H1393" s="9" t="s">
        <v>571</v>
      </c>
      <c r="I1393" s="9" t="s">
        <v>572</v>
      </c>
      <c r="J1393" s="9">
        <v>4</v>
      </c>
      <c r="K1393" s="9"/>
      <c r="L1393" s="9" t="s">
        <v>19</v>
      </c>
    </row>
    <row r="1394" spans="2:12" x14ac:dyDescent="0.25">
      <c r="B1394" s="9"/>
      <c r="C1394" s="9"/>
      <c r="D1394" s="9"/>
      <c r="E1394" s="9"/>
      <c r="F1394" s="9"/>
      <c r="G1394" s="9"/>
      <c r="H1394" s="9"/>
      <c r="I1394" s="9"/>
      <c r="J1394" s="9"/>
      <c r="K1394" s="9"/>
      <c r="L1394" s="9"/>
    </row>
    <row r="1395" spans="2:12" ht="150" x14ac:dyDescent="0.25">
      <c r="B1395" s="9"/>
      <c r="C1395" s="9"/>
      <c r="D1395" s="9"/>
      <c r="E1395" s="9"/>
      <c r="F1395" s="9"/>
      <c r="G1395" s="9" t="s">
        <v>1139</v>
      </c>
      <c r="H1395" s="9"/>
      <c r="I1395" s="9"/>
      <c r="J1395" s="9"/>
      <c r="K1395" s="9"/>
      <c r="L1395" s="9"/>
    </row>
    <row r="1396" spans="2:12" x14ac:dyDescent="0.25">
      <c r="B1396" s="9"/>
      <c r="C1396" s="9"/>
      <c r="D1396" s="9"/>
      <c r="E1396" s="9"/>
      <c r="F1396" s="9"/>
      <c r="G1396" s="9"/>
      <c r="H1396" s="9"/>
      <c r="I1396" s="9"/>
      <c r="J1396" s="9"/>
      <c r="K1396" s="9"/>
      <c r="L1396" s="9"/>
    </row>
    <row r="1397" spans="2:12" ht="409.5" x14ac:dyDescent="0.25">
      <c r="B1397" s="9"/>
      <c r="C1397" s="9"/>
      <c r="D1397" s="9"/>
      <c r="E1397" s="9"/>
      <c r="F1397" s="9"/>
      <c r="G1397" s="9" t="s">
        <v>1140</v>
      </c>
      <c r="H1397" s="9"/>
      <c r="I1397" s="9"/>
      <c r="J1397" s="9"/>
      <c r="K1397" s="9"/>
      <c r="L1397" s="9"/>
    </row>
    <row r="1398" spans="2:12" ht="75" x14ac:dyDescent="0.25">
      <c r="B1398" s="9">
        <v>33</v>
      </c>
      <c r="C1398" s="9" t="s">
        <v>12</v>
      </c>
      <c r="D1398" s="9" t="s">
        <v>13</v>
      </c>
      <c r="E1398" s="9" t="s">
        <v>1141</v>
      </c>
      <c r="F1398" s="9" t="s">
        <v>15</v>
      </c>
      <c r="G1398" s="9" t="s">
        <v>1142</v>
      </c>
      <c r="H1398" s="9" t="s">
        <v>1144</v>
      </c>
      <c r="I1398" s="9" t="s">
        <v>1145</v>
      </c>
      <c r="J1398" s="9">
        <v>4</v>
      </c>
      <c r="K1398" s="9"/>
      <c r="L1398" s="9" t="s">
        <v>19</v>
      </c>
    </row>
    <row r="1399" spans="2:12" x14ac:dyDescent="0.25">
      <c r="B1399" s="9"/>
      <c r="C1399" s="9"/>
      <c r="D1399" s="9"/>
      <c r="E1399" s="9"/>
      <c r="F1399" s="9"/>
      <c r="G1399" s="9"/>
      <c r="H1399" s="9"/>
      <c r="I1399" s="9"/>
      <c r="J1399" s="9"/>
      <c r="K1399" s="9"/>
      <c r="L1399" s="9"/>
    </row>
    <row r="1400" spans="2:12" ht="180" x14ac:dyDescent="0.25">
      <c r="B1400" s="9"/>
      <c r="C1400" s="9"/>
      <c r="D1400" s="9"/>
      <c r="E1400" s="9"/>
      <c r="F1400" s="9"/>
      <c r="G1400" s="9" t="s">
        <v>1143</v>
      </c>
      <c r="H1400" s="9"/>
      <c r="I1400" s="9"/>
      <c r="J1400" s="9"/>
      <c r="K1400" s="9"/>
      <c r="L1400" s="9"/>
    </row>
    <row r="1401" spans="2:12" ht="75" x14ac:dyDescent="0.25">
      <c r="B1401" s="9">
        <v>34</v>
      </c>
      <c r="C1401" s="9" t="s">
        <v>12</v>
      </c>
      <c r="D1401" s="9" t="s">
        <v>13</v>
      </c>
      <c r="E1401" s="9" t="s">
        <v>1146</v>
      </c>
      <c r="F1401" s="9" t="s">
        <v>15</v>
      </c>
      <c r="G1401" s="9" t="s">
        <v>1147</v>
      </c>
      <c r="H1401" s="9" t="s">
        <v>1144</v>
      </c>
      <c r="I1401" s="9" t="s">
        <v>1148</v>
      </c>
      <c r="J1401" s="9">
        <v>4</v>
      </c>
      <c r="K1401" s="9"/>
      <c r="L1401" s="9" t="s">
        <v>19</v>
      </c>
    </row>
    <row r="1402" spans="2:12" x14ac:dyDescent="0.25">
      <c r="B1402" s="9"/>
      <c r="C1402" s="9"/>
      <c r="D1402" s="9"/>
      <c r="E1402" s="9"/>
      <c r="F1402" s="9"/>
      <c r="G1402" s="9"/>
      <c r="H1402" s="9"/>
      <c r="I1402" s="9"/>
      <c r="J1402" s="9"/>
      <c r="K1402" s="9"/>
      <c r="L1402" s="9"/>
    </row>
    <row r="1403" spans="2:12" ht="180" x14ac:dyDescent="0.25">
      <c r="B1403" s="9"/>
      <c r="C1403" s="9"/>
      <c r="D1403" s="9"/>
      <c r="E1403" s="9"/>
      <c r="F1403" s="9"/>
      <c r="G1403" s="9" t="s">
        <v>1143</v>
      </c>
      <c r="H1403" s="9"/>
      <c r="I1403" s="9"/>
      <c r="J1403" s="9"/>
      <c r="K1403" s="9"/>
      <c r="L1403" s="9"/>
    </row>
    <row r="1404" spans="2:12" ht="75" x14ac:dyDescent="0.25">
      <c r="B1404" s="9">
        <v>35</v>
      </c>
      <c r="C1404" s="9" t="s">
        <v>12</v>
      </c>
      <c r="D1404" s="9" t="s">
        <v>13</v>
      </c>
      <c r="E1404" s="9" t="s">
        <v>1149</v>
      </c>
      <c r="F1404" s="9" t="s">
        <v>15</v>
      </c>
      <c r="G1404" s="9" t="s">
        <v>1150</v>
      </c>
      <c r="H1404" s="9" t="s">
        <v>993</v>
      </c>
      <c r="I1404" s="11">
        <v>12479</v>
      </c>
      <c r="J1404" s="9">
        <v>4</v>
      </c>
      <c r="K1404" s="9"/>
      <c r="L1404" s="9" t="s">
        <v>19</v>
      </c>
    </row>
    <row r="1405" spans="2:12" x14ac:dyDescent="0.25">
      <c r="B1405" s="9"/>
      <c r="C1405" s="9"/>
      <c r="D1405" s="9"/>
      <c r="E1405" s="9"/>
      <c r="F1405" s="9"/>
      <c r="G1405" s="9"/>
      <c r="H1405" s="9"/>
      <c r="I1405" s="9"/>
      <c r="J1405" s="9"/>
      <c r="K1405" s="9"/>
      <c r="L1405" s="9"/>
    </row>
    <row r="1406" spans="2:12" ht="240" x14ac:dyDescent="0.25">
      <c r="B1406" s="9"/>
      <c r="C1406" s="9"/>
      <c r="D1406" s="9"/>
      <c r="E1406" s="9"/>
      <c r="F1406" s="9"/>
      <c r="G1406" s="9" t="s">
        <v>1151</v>
      </c>
      <c r="H1406" s="9"/>
      <c r="I1406" s="9"/>
      <c r="J1406" s="9"/>
      <c r="K1406" s="9"/>
      <c r="L1406" s="9"/>
    </row>
    <row r="1407" spans="2:12" ht="75" x14ac:dyDescent="0.25">
      <c r="B1407" s="9">
        <v>36</v>
      </c>
      <c r="C1407" s="9" t="s">
        <v>12</v>
      </c>
      <c r="D1407" s="9" t="s">
        <v>13</v>
      </c>
      <c r="E1407" s="9" t="s">
        <v>1152</v>
      </c>
      <c r="F1407" s="9" t="s">
        <v>15</v>
      </c>
      <c r="G1407" s="9" t="s">
        <v>1153</v>
      </c>
      <c r="H1407" s="9" t="s">
        <v>1155</v>
      </c>
      <c r="I1407" s="10">
        <v>42205</v>
      </c>
      <c r="J1407" s="9">
        <v>4</v>
      </c>
      <c r="K1407" s="9"/>
      <c r="L1407" s="9" t="s">
        <v>19</v>
      </c>
    </row>
    <row r="1408" spans="2:12" x14ac:dyDescent="0.25">
      <c r="B1408" s="9"/>
      <c r="C1408" s="9"/>
      <c r="D1408" s="9"/>
      <c r="E1408" s="9"/>
      <c r="F1408" s="9"/>
      <c r="G1408" s="9"/>
      <c r="H1408" s="9"/>
      <c r="I1408" s="9"/>
      <c r="J1408" s="9"/>
      <c r="K1408" s="9"/>
      <c r="L1408" s="9"/>
    </row>
    <row r="1409" spans="2:12" x14ac:dyDescent="0.25">
      <c r="B1409" s="9"/>
      <c r="C1409" s="9"/>
      <c r="D1409" s="9"/>
      <c r="E1409" s="9"/>
      <c r="F1409" s="9"/>
      <c r="G1409" s="9" t="s">
        <v>1154</v>
      </c>
      <c r="H1409" s="9"/>
      <c r="I1409" s="9"/>
      <c r="J1409" s="9"/>
      <c r="K1409" s="9"/>
      <c r="L1409" s="9"/>
    </row>
    <row r="1410" spans="2:12" ht="75" x14ac:dyDescent="0.25">
      <c r="B1410" s="9">
        <v>37</v>
      </c>
      <c r="C1410" s="9" t="s">
        <v>12</v>
      </c>
      <c r="D1410" s="9" t="s">
        <v>13</v>
      </c>
      <c r="E1410" s="9" t="s">
        <v>1156</v>
      </c>
      <c r="F1410" s="9" t="s">
        <v>15</v>
      </c>
      <c r="G1410" s="9" t="s">
        <v>1157</v>
      </c>
      <c r="H1410" s="9" t="s">
        <v>647</v>
      </c>
      <c r="I1410" s="11">
        <v>12479</v>
      </c>
      <c r="J1410" s="9">
        <v>4</v>
      </c>
      <c r="K1410" s="9"/>
      <c r="L1410" s="9" t="s">
        <v>19</v>
      </c>
    </row>
    <row r="1411" spans="2:12" x14ac:dyDescent="0.25">
      <c r="B1411" s="9"/>
      <c r="C1411" s="9"/>
      <c r="D1411" s="9"/>
      <c r="E1411" s="9"/>
      <c r="F1411" s="9"/>
      <c r="G1411" s="9"/>
      <c r="H1411" s="9"/>
      <c r="I1411" s="9"/>
      <c r="J1411" s="9"/>
      <c r="K1411" s="9"/>
      <c r="L1411" s="9"/>
    </row>
    <row r="1412" spans="2:12" ht="255" x14ac:dyDescent="0.25">
      <c r="B1412" s="9"/>
      <c r="C1412" s="9"/>
      <c r="D1412" s="9"/>
      <c r="E1412" s="9"/>
      <c r="F1412" s="9"/>
      <c r="G1412" s="9" t="s">
        <v>1158</v>
      </c>
      <c r="H1412" s="9"/>
      <c r="I1412" s="9"/>
      <c r="J1412" s="9"/>
      <c r="K1412" s="9"/>
      <c r="L1412" s="9"/>
    </row>
    <row r="1413" spans="2:12" ht="60" x14ac:dyDescent="0.25">
      <c r="B1413" s="9">
        <v>38</v>
      </c>
      <c r="C1413" s="9" t="s">
        <v>12</v>
      </c>
      <c r="D1413" s="9" t="s">
        <v>13</v>
      </c>
      <c r="E1413" s="9" t="s">
        <v>1159</v>
      </c>
      <c r="F1413" s="9" t="s">
        <v>15</v>
      </c>
      <c r="G1413" s="9" t="s">
        <v>1160</v>
      </c>
      <c r="H1413" s="9" t="s">
        <v>993</v>
      </c>
      <c r="I1413" s="9" t="s">
        <v>1161</v>
      </c>
      <c r="J1413" s="9">
        <v>4</v>
      </c>
      <c r="K1413" s="9"/>
      <c r="L1413" s="9" t="s">
        <v>19</v>
      </c>
    </row>
    <row r="1414" spans="2:12" x14ac:dyDescent="0.25">
      <c r="B1414" s="9"/>
      <c r="C1414" s="9"/>
      <c r="D1414" s="9"/>
      <c r="E1414" s="9"/>
      <c r="F1414" s="9"/>
      <c r="G1414" s="9"/>
      <c r="H1414" s="9"/>
      <c r="I1414" s="9"/>
      <c r="J1414" s="9"/>
      <c r="K1414" s="9"/>
      <c r="L1414" s="9"/>
    </row>
    <row r="1415" spans="2:12" ht="255" x14ac:dyDescent="0.25">
      <c r="B1415" s="9"/>
      <c r="C1415" s="9"/>
      <c r="D1415" s="9"/>
      <c r="E1415" s="9"/>
      <c r="F1415" s="9"/>
      <c r="G1415" s="9" t="s">
        <v>1158</v>
      </c>
      <c r="H1415" s="9"/>
      <c r="I1415" s="9"/>
      <c r="J1415" s="9"/>
      <c r="K1415" s="9"/>
      <c r="L1415" s="9"/>
    </row>
    <row r="1416" spans="2:12" ht="75" x14ac:dyDescent="0.25">
      <c r="B1416" s="9">
        <v>39</v>
      </c>
      <c r="C1416" s="9" t="s">
        <v>12</v>
      </c>
      <c r="D1416" s="9" t="s">
        <v>13</v>
      </c>
      <c r="E1416" s="9" t="s">
        <v>1162</v>
      </c>
      <c r="F1416" s="9" t="s">
        <v>15</v>
      </c>
      <c r="G1416" s="9" t="s">
        <v>1163</v>
      </c>
      <c r="H1416" s="9" t="s">
        <v>657</v>
      </c>
      <c r="I1416" s="9" t="s">
        <v>1165</v>
      </c>
      <c r="J1416" s="9">
        <v>4</v>
      </c>
      <c r="K1416" s="9"/>
      <c r="L1416" s="9" t="s">
        <v>19</v>
      </c>
    </row>
    <row r="1417" spans="2:12" x14ac:dyDescent="0.25">
      <c r="B1417" s="9"/>
      <c r="C1417" s="9"/>
      <c r="D1417" s="9"/>
      <c r="E1417" s="9"/>
      <c r="F1417" s="9"/>
      <c r="G1417" s="9"/>
      <c r="H1417" s="9"/>
      <c r="I1417" s="9"/>
      <c r="J1417" s="9"/>
      <c r="K1417" s="9"/>
      <c r="L1417" s="9"/>
    </row>
    <row r="1418" spans="2:12" ht="270" x14ac:dyDescent="0.25">
      <c r="B1418" s="9"/>
      <c r="C1418" s="9"/>
      <c r="D1418" s="9"/>
      <c r="E1418" s="9"/>
      <c r="F1418" s="9"/>
      <c r="G1418" s="9" t="s">
        <v>1164</v>
      </c>
      <c r="H1418" s="9"/>
      <c r="I1418" s="9"/>
      <c r="J1418" s="9"/>
      <c r="K1418" s="9"/>
      <c r="L1418" s="9"/>
    </row>
    <row r="1419" spans="2:12" ht="75" x14ac:dyDescent="0.25">
      <c r="B1419" s="9">
        <v>40</v>
      </c>
      <c r="C1419" s="9" t="s">
        <v>12</v>
      </c>
      <c r="D1419" s="9" t="s">
        <v>13</v>
      </c>
      <c r="E1419" s="9" t="s">
        <v>1166</v>
      </c>
      <c r="F1419" s="9" t="s">
        <v>15</v>
      </c>
      <c r="G1419" s="9" t="s">
        <v>1167</v>
      </c>
      <c r="H1419" s="9" t="s">
        <v>657</v>
      </c>
      <c r="I1419" s="9" t="s">
        <v>1168</v>
      </c>
      <c r="J1419" s="9">
        <v>4</v>
      </c>
      <c r="K1419" s="9"/>
      <c r="L1419" s="9" t="s">
        <v>19</v>
      </c>
    </row>
    <row r="1420" spans="2:12" x14ac:dyDescent="0.25">
      <c r="B1420" s="9"/>
      <c r="C1420" s="9"/>
      <c r="D1420" s="9"/>
      <c r="E1420" s="9"/>
      <c r="F1420" s="9"/>
      <c r="G1420" s="9"/>
      <c r="H1420" s="9"/>
      <c r="I1420" s="9"/>
      <c r="J1420" s="9"/>
      <c r="K1420" s="9"/>
      <c r="L1420" s="9"/>
    </row>
    <row r="1421" spans="2:12" ht="270" x14ac:dyDescent="0.25">
      <c r="B1421" s="9"/>
      <c r="C1421" s="9"/>
      <c r="D1421" s="9"/>
      <c r="E1421" s="9"/>
      <c r="F1421" s="9"/>
      <c r="G1421" s="9" t="s">
        <v>1164</v>
      </c>
      <c r="H1421" s="9"/>
      <c r="I1421" s="9"/>
      <c r="J1421" s="9"/>
      <c r="K1421" s="9"/>
      <c r="L1421" s="9"/>
    </row>
    <row r="1422" spans="2:12" ht="105" x14ac:dyDescent="0.25">
      <c r="B1422" s="9" t="s">
        <v>12</v>
      </c>
      <c r="C1422" s="9" t="s">
        <v>13</v>
      </c>
      <c r="D1422" s="9" t="s">
        <v>1169</v>
      </c>
      <c r="E1422" s="9" t="s">
        <v>15</v>
      </c>
      <c r="F1422" s="9" t="s">
        <v>1170</v>
      </c>
      <c r="G1422" s="9" t="s">
        <v>654</v>
      </c>
      <c r="H1422" s="9" t="s">
        <v>1172</v>
      </c>
      <c r="I1422" s="9">
        <v>4</v>
      </c>
      <c r="J1422" s="9"/>
      <c r="K1422" s="9" t="s">
        <v>19</v>
      </c>
      <c r="L1422" s="9"/>
    </row>
    <row r="1423" spans="2:12" x14ac:dyDescent="0.25">
      <c r="B1423" s="9"/>
      <c r="C1423" s="9"/>
      <c r="D1423" s="9"/>
      <c r="E1423" s="9"/>
      <c r="F1423" s="9"/>
      <c r="G1423" s="9"/>
      <c r="H1423" s="9"/>
      <c r="I1423" s="9"/>
      <c r="J1423" s="9"/>
      <c r="K1423" s="9"/>
      <c r="L1423" s="9"/>
    </row>
    <row r="1424" spans="2:12" ht="180" x14ac:dyDescent="0.25">
      <c r="B1424" s="9"/>
      <c r="C1424" s="9"/>
      <c r="D1424" s="9"/>
      <c r="E1424" s="9"/>
      <c r="F1424" s="9" t="s">
        <v>1171</v>
      </c>
      <c r="G1424" s="9"/>
      <c r="H1424" s="9"/>
      <c r="I1424" s="9"/>
      <c r="J1424" s="9"/>
      <c r="K1424" s="9"/>
      <c r="L1424" s="9"/>
    </row>
    <row r="1425" spans="2:13" ht="75" x14ac:dyDescent="0.25">
      <c r="B1425" s="9">
        <v>6</v>
      </c>
      <c r="C1425" s="9" t="s">
        <v>12</v>
      </c>
      <c r="D1425" s="9" t="s">
        <v>13</v>
      </c>
      <c r="E1425" s="9" t="s">
        <v>1173</v>
      </c>
      <c r="F1425" s="9" t="s">
        <v>15</v>
      </c>
      <c r="G1425" s="9" t="s">
        <v>1174</v>
      </c>
      <c r="H1425" s="9" t="s">
        <v>650</v>
      </c>
      <c r="I1425" s="11">
        <v>11994</v>
      </c>
      <c r="J1425" s="9">
        <v>4</v>
      </c>
      <c r="K1425" s="9"/>
      <c r="L1425" s="9" t="s">
        <v>19</v>
      </c>
    </row>
    <row r="1426" spans="2:13" x14ac:dyDescent="0.25">
      <c r="B1426" s="9"/>
      <c r="C1426" s="9"/>
      <c r="D1426" s="9"/>
      <c r="E1426" s="9"/>
      <c r="F1426" s="9"/>
      <c r="G1426" s="9"/>
      <c r="H1426" s="9"/>
      <c r="I1426" s="9"/>
      <c r="J1426" s="9"/>
      <c r="K1426" s="9"/>
      <c r="L1426" s="9"/>
    </row>
    <row r="1427" spans="2:13" ht="180" x14ac:dyDescent="0.25">
      <c r="B1427" s="9"/>
      <c r="C1427" s="9"/>
      <c r="D1427" s="9"/>
      <c r="E1427" s="9"/>
      <c r="F1427" s="9"/>
      <c r="G1427" s="9" t="s">
        <v>1175</v>
      </c>
      <c r="H1427" s="9"/>
      <c r="I1427" s="9"/>
      <c r="J1427" s="9"/>
      <c r="K1427" s="9"/>
      <c r="L1427" s="9"/>
    </row>
    <row r="1428" spans="2:13" x14ac:dyDescent="0.25">
      <c r="B1428" s="9"/>
      <c r="C1428" s="9"/>
      <c r="D1428" s="9"/>
      <c r="E1428" s="9"/>
      <c r="F1428" s="9"/>
      <c r="G1428" s="9"/>
      <c r="H1428" s="9"/>
      <c r="I1428" s="9"/>
      <c r="J1428" s="9"/>
      <c r="K1428" s="9"/>
      <c r="L1428" s="9"/>
    </row>
    <row r="1429" spans="2:13" ht="225" x14ac:dyDescent="0.25">
      <c r="B1429" s="9"/>
      <c r="C1429" s="9"/>
      <c r="D1429" s="9"/>
      <c r="E1429" s="9"/>
      <c r="F1429" s="9"/>
      <c r="G1429" s="9" t="s">
        <v>1176</v>
      </c>
      <c r="H1429" s="9"/>
      <c r="I1429" s="9"/>
      <c r="J1429" s="9"/>
      <c r="K1429" s="9"/>
      <c r="L1429" s="9"/>
    </row>
    <row r="1430" spans="2:13" ht="90" x14ac:dyDescent="0.25">
      <c r="B1430" s="9" t="s">
        <v>12</v>
      </c>
      <c r="C1430" s="9" t="s">
        <v>13</v>
      </c>
      <c r="D1430" s="9" t="s">
        <v>1177</v>
      </c>
      <c r="E1430" s="9" t="s">
        <v>15</v>
      </c>
      <c r="F1430" s="9" t="s">
        <v>1178</v>
      </c>
      <c r="G1430" s="9" t="s">
        <v>1180</v>
      </c>
      <c r="H1430" s="10">
        <v>42085</v>
      </c>
      <c r="I1430" s="9">
        <v>4</v>
      </c>
      <c r="J1430" s="9"/>
      <c r="K1430" s="9" t="s">
        <v>19</v>
      </c>
      <c r="L1430" s="9"/>
    </row>
    <row r="1431" spans="2:13" x14ac:dyDescent="0.25">
      <c r="B1431" s="9"/>
      <c r="C1431" s="9"/>
      <c r="D1431" s="9"/>
      <c r="E1431" s="9"/>
      <c r="F1431" s="9"/>
      <c r="G1431" s="9"/>
      <c r="H1431" s="9"/>
      <c r="I1431" s="9"/>
      <c r="J1431" s="9"/>
      <c r="K1431" s="9"/>
      <c r="L1431" s="9"/>
    </row>
    <row r="1432" spans="2:13" ht="135" x14ac:dyDescent="0.25">
      <c r="B1432" s="9"/>
      <c r="C1432" s="9"/>
      <c r="D1432" s="9"/>
      <c r="E1432" s="9"/>
      <c r="F1432" s="9" t="s">
        <v>1179</v>
      </c>
      <c r="G1432" s="9"/>
      <c r="H1432" s="9"/>
      <c r="I1432" s="9"/>
      <c r="J1432" s="9"/>
      <c r="K1432" s="9"/>
      <c r="L1432" s="9"/>
    </row>
    <row r="1433" spans="2:13" ht="75" x14ac:dyDescent="0.25">
      <c r="B1433" s="9">
        <v>2</v>
      </c>
      <c r="C1433" s="9" t="s">
        <v>12</v>
      </c>
      <c r="D1433" s="9" t="s">
        <v>27</v>
      </c>
      <c r="E1433" s="9" t="s">
        <v>1181</v>
      </c>
      <c r="F1433" s="9" t="s">
        <v>15</v>
      </c>
      <c r="G1433" s="9" t="s">
        <v>1182</v>
      </c>
      <c r="H1433" s="9" t="s">
        <v>1180</v>
      </c>
      <c r="I1433" s="9">
        <f>-3 / 22</f>
        <v>-0.13636363636363635</v>
      </c>
      <c r="J1433" s="9">
        <v>4</v>
      </c>
      <c r="K1433" s="9"/>
      <c r="L1433" s="9" t="s">
        <v>19</v>
      </c>
    </row>
    <row r="1434" spans="2:13" x14ac:dyDescent="0.25">
      <c r="B1434" s="9"/>
      <c r="C1434" s="9"/>
      <c r="D1434" s="9"/>
      <c r="E1434" s="9"/>
      <c r="F1434" s="9"/>
      <c r="G1434" s="9"/>
      <c r="H1434" s="9"/>
      <c r="I1434" s="9"/>
      <c r="J1434" s="9"/>
      <c r="K1434" s="9"/>
      <c r="L1434" s="9"/>
    </row>
    <row r="1435" spans="2:13" ht="225" x14ac:dyDescent="0.25">
      <c r="B1435" s="9"/>
      <c r="C1435" s="9"/>
      <c r="D1435" s="9"/>
      <c r="E1435" s="9"/>
      <c r="F1435" s="9"/>
      <c r="G1435" s="9" t="s">
        <v>1179</v>
      </c>
      <c r="H1435" s="9"/>
      <c r="I1435" s="9"/>
      <c r="J1435" s="9"/>
      <c r="K1435" s="9"/>
      <c r="L1435" s="9"/>
    </row>
    <row r="1436" spans="2:13" ht="75" x14ac:dyDescent="0.25">
      <c r="B1436" s="9">
        <v>3</v>
      </c>
      <c r="C1436" s="9" t="s">
        <v>12</v>
      </c>
      <c r="D1436" s="9" t="s">
        <v>13</v>
      </c>
      <c r="E1436" s="9" t="s">
        <v>1183</v>
      </c>
      <c r="F1436" s="9" t="s">
        <v>15</v>
      </c>
      <c r="G1436" s="9" t="s">
        <v>1184</v>
      </c>
      <c r="H1436" s="9" t="s">
        <v>1185</v>
      </c>
      <c r="I1436" s="10">
        <v>42116</v>
      </c>
      <c r="J1436" s="9">
        <v>4</v>
      </c>
      <c r="K1436" s="9"/>
      <c r="L1436" s="9">
        <v>50</v>
      </c>
      <c r="M1436" s="9">
        <v>2</v>
      </c>
    </row>
    <row r="1437" spans="2:13" x14ac:dyDescent="0.25">
      <c r="B1437" s="9"/>
      <c r="C1437" s="9"/>
      <c r="D1437" s="9"/>
      <c r="E1437" s="9"/>
      <c r="F1437" s="9"/>
      <c r="G1437" s="9"/>
      <c r="H1437" s="9"/>
      <c r="I1437" s="9"/>
      <c r="J1437" s="9"/>
      <c r="K1437" s="9"/>
      <c r="L1437" s="9"/>
    </row>
    <row r="1438" spans="2:13" ht="225" x14ac:dyDescent="0.25">
      <c r="B1438" s="9"/>
      <c r="C1438" s="9"/>
      <c r="D1438" s="9"/>
      <c r="E1438" s="9"/>
      <c r="F1438" s="9"/>
      <c r="G1438" s="9" t="s">
        <v>1179</v>
      </c>
      <c r="H1438" s="9"/>
      <c r="I1438" s="9"/>
      <c r="J1438" s="9"/>
      <c r="K1438" s="9"/>
      <c r="L1438" s="9"/>
    </row>
    <row r="1439" spans="2:13" ht="135" x14ac:dyDescent="0.25">
      <c r="B1439" s="9">
        <v>4</v>
      </c>
      <c r="C1439" s="9" t="s">
        <v>12</v>
      </c>
      <c r="D1439" s="9" t="s">
        <v>27</v>
      </c>
      <c r="E1439" s="9" t="s">
        <v>1186</v>
      </c>
      <c r="F1439" s="9" t="s">
        <v>15</v>
      </c>
      <c r="G1439" s="9" t="s">
        <v>1187</v>
      </c>
      <c r="H1439" s="9" t="s">
        <v>692</v>
      </c>
      <c r="I1439" s="9">
        <f>-1 / 22</f>
        <v>-4.5454545454545456E-2</v>
      </c>
      <c r="J1439" s="9">
        <v>4</v>
      </c>
      <c r="K1439" s="9"/>
      <c r="L1439" s="9" t="s">
        <v>19</v>
      </c>
    </row>
    <row r="1440" spans="2:13" x14ac:dyDescent="0.25">
      <c r="B1440" s="9"/>
      <c r="C1440" s="9"/>
      <c r="D1440" s="9"/>
      <c r="E1440" s="9"/>
      <c r="F1440" s="9"/>
      <c r="G1440" s="9"/>
      <c r="H1440" s="9"/>
      <c r="I1440" s="9"/>
      <c r="J1440" s="9"/>
      <c r="K1440" s="9"/>
      <c r="L1440" s="9"/>
    </row>
    <row r="1441" spans="2:12" ht="225" x14ac:dyDescent="0.25">
      <c r="B1441" s="9"/>
      <c r="C1441" s="9"/>
      <c r="D1441" s="9"/>
      <c r="E1441" s="9"/>
      <c r="F1441" s="9"/>
      <c r="G1441" s="9" t="s">
        <v>1179</v>
      </c>
      <c r="H1441" s="9"/>
      <c r="I1441" s="9"/>
      <c r="J1441" s="9"/>
      <c r="K1441" s="9"/>
      <c r="L1441" s="9"/>
    </row>
    <row r="1442" spans="2:12" ht="135" x14ac:dyDescent="0.25">
      <c r="B1442" s="9">
        <v>5</v>
      </c>
      <c r="C1442" s="9" t="s">
        <v>12</v>
      </c>
      <c r="D1442" s="9" t="s">
        <v>13</v>
      </c>
      <c r="E1442" s="9" t="s">
        <v>1188</v>
      </c>
      <c r="F1442" s="9" t="s">
        <v>15</v>
      </c>
      <c r="G1442" s="9" t="s">
        <v>1189</v>
      </c>
      <c r="H1442" s="9" t="s">
        <v>1191</v>
      </c>
      <c r="I1442" s="10">
        <v>42299</v>
      </c>
      <c r="J1442" s="9">
        <v>4</v>
      </c>
      <c r="K1442" s="9"/>
      <c r="L1442" s="9" t="s">
        <v>19</v>
      </c>
    </row>
    <row r="1443" spans="2:12" x14ac:dyDescent="0.25">
      <c r="B1443" s="9"/>
      <c r="C1443" s="9"/>
      <c r="D1443" s="9"/>
      <c r="E1443" s="9"/>
      <c r="F1443" s="9"/>
      <c r="G1443" s="9"/>
      <c r="H1443" s="9"/>
      <c r="I1443" s="9"/>
      <c r="J1443" s="9"/>
      <c r="K1443" s="9"/>
      <c r="L1443" s="9"/>
    </row>
    <row r="1444" spans="2:12" ht="225" x14ac:dyDescent="0.25">
      <c r="B1444" s="9"/>
      <c r="C1444" s="9"/>
      <c r="D1444" s="9"/>
      <c r="E1444" s="9"/>
      <c r="F1444" s="9"/>
      <c r="G1444" s="9" t="s">
        <v>1190</v>
      </c>
      <c r="H1444" s="9"/>
      <c r="I1444" s="9"/>
      <c r="J1444" s="9"/>
      <c r="K1444" s="9"/>
      <c r="L1444" s="9"/>
    </row>
    <row r="1445" spans="2:12" ht="135" x14ac:dyDescent="0.25">
      <c r="B1445" s="9">
        <v>6</v>
      </c>
      <c r="C1445" s="9" t="s">
        <v>12</v>
      </c>
      <c r="D1445" s="9" t="s">
        <v>13</v>
      </c>
      <c r="E1445" s="9" t="s">
        <v>1192</v>
      </c>
      <c r="F1445" s="9" t="s">
        <v>15</v>
      </c>
      <c r="G1445" s="9" t="s">
        <v>1193</v>
      </c>
      <c r="H1445" s="9" t="s">
        <v>1191</v>
      </c>
      <c r="I1445" s="10">
        <v>42324</v>
      </c>
      <c r="J1445" s="9">
        <v>4</v>
      </c>
      <c r="K1445" s="9"/>
      <c r="L1445" s="9" t="s">
        <v>19</v>
      </c>
    </row>
    <row r="1446" spans="2:12" x14ac:dyDescent="0.25">
      <c r="B1446" s="9"/>
      <c r="C1446" s="9"/>
      <c r="D1446" s="9"/>
      <c r="E1446" s="9"/>
      <c r="F1446" s="9"/>
      <c r="G1446" s="9"/>
      <c r="H1446" s="9"/>
      <c r="I1446" s="9"/>
      <c r="J1446" s="9"/>
      <c r="K1446" s="9"/>
      <c r="L1446" s="9"/>
    </row>
    <row r="1447" spans="2:12" ht="210" x14ac:dyDescent="0.25">
      <c r="B1447" s="9"/>
      <c r="C1447" s="9"/>
      <c r="D1447" s="9"/>
      <c r="E1447" s="9"/>
      <c r="F1447" s="9"/>
      <c r="G1447" s="9" t="s">
        <v>1194</v>
      </c>
      <c r="H1447" s="9"/>
      <c r="I1447" s="9"/>
      <c r="J1447" s="9"/>
      <c r="K1447" s="9"/>
      <c r="L1447" s="9"/>
    </row>
    <row r="1448" spans="2:12" ht="75" x14ac:dyDescent="0.25">
      <c r="B1448" s="9">
        <v>7</v>
      </c>
      <c r="C1448" s="9" t="s">
        <v>12</v>
      </c>
      <c r="D1448" s="9" t="s">
        <v>13</v>
      </c>
      <c r="E1448" s="9" t="s">
        <v>1195</v>
      </c>
      <c r="F1448" s="9" t="s">
        <v>15</v>
      </c>
      <c r="G1448" s="9" t="s">
        <v>1196</v>
      </c>
      <c r="H1448" s="9" t="s">
        <v>1198</v>
      </c>
      <c r="I1448" s="10">
        <v>42026</v>
      </c>
      <c r="J1448" s="9">
        <v>4</v>
      </c>
      <c r="K1448" s="9"/>
      <c r="L1448" s="9" t="s">
        <v>19</v>
      </c>
    </row>
    <row r="1449" spans="2:12" x14ac:dyDescent="0.25">
      <c r="B1449" s="9"/>
      <c r="C1449" s="9"/>
      <c r="D1449" s="9"/>
      <c r="E1449" s="9"/>
      <c r="F1449" s="9"/>
      <c r="G1449" s="9"/>
      <c r="H1449" s="9"/>
      <c r="I1449" s="9"/>
      <c r="J1449" s="9"/>
      <c r="K1449" s="9"/>
      <c r="L1449" s="9"/>
    </row>
    <row r="1450" spans="2:12" ht="225" x14ac:dyDescent="0.25">
      <c r="B1450" s="9"/>
      <c r="C1450" s="9"/>
      <c r="D1450" s="9"/>
      <c r="E1450" s="9"/>
      <c r="F1450" s="9"/>
      <c r="G1450" s="9" t="s">
        <v>1197</v>
      </c>
      <c r="H1450" s="9"/>
      <c r="I1450" s="9"/>
      <c r="J1450" s="9"/>
      <c r="K1450" s="9"/>
      <c r="L1450" s="9"/>
    </row>
    <row r="1451" spans="2:12" ht="135" x14ac:dyDescent="0.25">
      <c r="B1451" s="9">
        <v>8</v>
      </c>
      <c r="C1451" s="9" t="s">
        <v>12</v>
      </c>
      <c r="D1451" s="9" t="s">
        <v>13</v>
      </c>
      <c r="E1451" s="9" t="s">
        <v>1199</v>
      </c>
      <c r="F1451" s="9" t="s">
        <v>15</v>
      </c>
      <c r="G1451" s="9" t="s">
        <v>1200</v>
      </c>
      <c r="H1451" s="9" t="s">
        <v>1198</v>
      </c>
      <c r="I1451" s="10">
        <v>42207</v>
      </c>
      <c r="J1451" s="9">
        <v>4</v>
      </c>
      <c r="K1451" s="9"/>
      <c r="L1451" s="9" t="s">
        <v>19</v>
      </c>
    </row>
    <row r="1452" spans="2:12" x14ac:dyDescent="0.25">
      <c r="B1452" s="9"/>
      <c r="C1452" s="9"/>
      <c r="D1452" s="9"/>
      <c r="E1452" s="9"/>
      <c r="F1452" s="9"/>
      <c r="G1452" s="9"/>
      <c r="H1452" s="9"/>
      <c r="I1452" s="9"/>
      <c r="J1452" s="9"/>
      <c r="K1452" s="9"/>
      <c r="L1452" s="9"/>
    </row>
    <row r="1453" spans="2:12" ht="225" x14ac:dyDescent="0.25">
      <c r="B1453" s="9"/>
      <c r="C1453" s="9"/>
      <c r="D1453" s="9"/>
      <c r="E1453" s="9"/>
      <c r="F1453" s="9"/>
      <c r="G1453" s="9" t="s">
        <v>1197</v>
      </c>
      <c r="H1453" s="9"/>
      <c r="I1453" s="9"/>
      <c r="J1453" s="9"/>
      <c r="K1453" s="9"/>
      <c r="L1453" s="9"/>
    </row>
    <row r="1454" spans="2:12" ht="75" x14ac:dyDescent="0.25">
      <c r="B1454" s="9">
        <v>9</v>
      </c>
      <c r="C1454" s="9" t="s">
        <v>12</v>
      </c>
      <c r="D1454" s="9" t="s">
        <v>13</v>
      </c>
      <c r="E1454" s="9" t="s">
        <v>1201</v>
      </c>
      <c r="F1454" s="9" t="s">
        <v>15</v>
      </c>
      <c r="G1454" s="9" t="s">
        <v>1202</v>
      </c>
      <c r="H1454" s="9" t="s">
        <v>1198</v>
      </c>
      <c r="I1454" s="9" t="s">
        <v>1204</v>
      </c>
      <c r="J1454" s="9">
        <v>4</v>
      </c>
      <c r="K1454" s="9"/>
      <c r="L1454" s="9" t="s">
        <v>19</v>
      </c>
    </row>
    <row r="1455" spans="2:12" x14ac:dyDescent="0.25">
      <c r="B1455" s="9"/>
      <c r="C1455" s="9"/>
      <c r="D1455" s="9"/>
      <c r="E1455" s="9"/>
      <c r="F1455" s="9"/>
      <c r="G1455" s="9"/>
      <c r="H1455" s="9"/>
      <c r="I1455" s="9"/>
      <c r="J1455" s="9"/>
      <c r="K1455" s="9"/>
      <c r="L1455" s="9"/>
    </row>
    <row r="1456" spans="2:12" ht="225" x14ac:dyDescent="0.25">
      <c r="B1456" s="9"/>
      <c r="C1456" s="9"/>
      <c r="D1456" s="9"/>
      <c r="E1456" s="9"/>
      <c r="F1456" s="9"/>
      <c r="G1456" s="9" t="s">
        <v>1203</v>
      </c>
      <c r="H1456" s="9"/>
      <c r="I1456" s="9"/>
      <c r="J1456" s="9"/>
      <c r="K1456" s="9"/>
      <c r="L1456" s="9"/>
    </row>
    <row r="1457" spans="2:12" ht="75" x14ac:dyDescent="0.25">
      <c r="B1457" s="9">
        <v>10</v>
      </c>
      <c r="C1457" s="9" t="s">
        <v>12</v>
      </c>
      <c r="D1457" s="9" t="s">
        <v>13</v>
      </c>
      <c r="E1457" s="9" t="s">
        <v>1205</v>
      </c>
      <c r="F1457" s="9" t="s">
        <v>15</v>
      </c>
      <c r="G1457" s="9" t="s">
        <v>1206</v>
      </c>
      <c r="H1457" s="9" t="s">
        <v>1198</v>
      </c>
      <c r="I1457" s="9" t="s">
        <v>1208</v>
      </c>
      <c r="J1457" s="9">
        <v>4</v>
      </c>
      <c r="K1457" s="9"/>
      <c r="L1457" s="9" t="s">
        <v>19</v>
      </c>
    </row>
    <row r="1458" spans="2:12" x14ac:dyDescent="0.25">
      <c r="B1458" s="9"/>
      <c r="C1458" s="9"/>
      <c r="D1458" s="9"/>
      <c r="E1458" s="9"/>
      <c r="F1458" s="9"/>
      <c r="G1458" s="9"/>
      <c r="H1458" s="9"/>
      <c r="I1458" s="9"/>
      <c r="J1458" s="9"/>
      <c r="K1458" s="9"/>
      <c r="L1458" s="9"/>
    </row>
    <row r="1459" spans="2:12" ht="210" x14ac:dyDescent="0.25">
      <c r="B1459" s="9"/>
      <c r="C1459" s="9"/>
      <c r="D1459" s="9"/>
      <c r="E1459" s="9"/>
      <c r="F1459" s="9"/>
      <c r="G1459" s="9" t="s">
        <v>1207</v>
      </c>
      <c r="H1459" s="9"/>
      <c r="I1459" s="9"/>
      <c r="J1459" s="9"/>
      <c r="K1459" s="9"/>
      <c r="L1459" s="9"/>
    </row>
    <row r="1460" spans="2:12" ht="75" x14ac:dyDescent="0.25">
      <c r="B1460" s="9">
        <v>11</v>
      </c>
      <c r="C1460" s="9" t="s">
        <v>12</v>
      </c>
      <c r="D1460" s="9" t="s">
        <v>13</v>
      </c>
      <c r="E1460" s="9" t="s">
        <v>1209</v>
      </c>
      <c r="F1460" s="9" t="s">
        <v>15</v>
      </c>
      <c r="G1460" s="9" t="s">
        <v>1153</v>
      </c>
      <c r="H1460" s="9" t="s">
        <v>1155</v>
      </c>
      <c r="I1460" s="10">
        <v>42109</v>
      </c>
      <c r="J1460" s="9">
        <v>4</v>
      </c>
      <c r="K1460" s="9"/>
      <c r="L1460" s="9" t="s">
        <v>19</v>
      </c>
    </row>
    <row r="1461" spans="2:12" ht="75" x14ac:dyDescent="0.25">
      <c r="B1461" s="9">
        <v>12</v>
      </c>
      <c r="C1461" s="9" t="s">
        <v>12</v>
      </c>
      <c r="D1461" s="9" t="s">
        <v>13</v>
      </c>
      <c r="E1461" s="9" t="s">
        <v>1210</v>
      </c>
      <c r="F1461" s="9" t="s">
        <v>15</v>
      </c>
      <c r="G1461" s="9" t="s">
        <v>1211</v>
      </c>
      <c r="H1461" s="9" t="s">
        <v>751</v>
      </c>
      <c r="I1461" s="10">
        <v>42024</v>
      </c>
      <c r="J1461" s="9">
        <v>4</v>
      </c>
      <c r="K1461" s="9"/>
      <c r="L1461" s="9" t="s">
        <v>19</v>
      </c>
    </row>
    <row r="1462" spans="2:12" x14ac:dyDescent="0.25">
      <c r="B1462" s="9"/>
      <c r="C1462" s="9"/>
      <c r="D1462" s="9"/>
      <c r="E1462" s="9"/>
      <c r="F1462" s="9"/>
      <c r="G1462" s="9"/>
      <c r="H1462" s="9"/>
      <c r="I1462" s="9"/>
      <c r="J1462" s="9"/>
      <c r="K1462" s="9"/>
      <c r="L1462" s="9"/>
    </row>
    <row r="1463" spans="2:12" ht="225" x14ac:dyDescent="0.25">
      <c r="B1463" s="9"/>
      <c r="C1463" s="9"/>
      <c r="D1463" s="9"/>
      <c r="E1463" s="9"/>
      <c r="F1463" s="9"/>
      <c r="G1463" s="9" t="s">
        <v>1212</v>
      </c>
      <c r="H1463" s="9"/>
      <c r="I1463" s="9"/>
      <c r="J1463" s="9"/>
      <c r="K1463" s="9"/>
      <c r="L1463" s="9"/>
    </row>
    <row r="1464" spans="2:12" ht="90" x14ac:dyDescent="0.25">
      <c r="B1464" s="9">
        <v>13</v>
      </c>
      <c r="C1464" s="9" t="s">
        <v>12</v>
      </c>
      <c r="D1464" s="9" t="s">
        <v>27</v>
      </c>
      <c r="E1464" s="9" t="s">
        <v>1213</v>
      </c>
      <c r="F1464" s="9" t="s">
        <v>15</v>
      </c>
      <c r="G1464" s="9" t="s">
        <v>1214</v>
      </c>
      <c r="H1464" s="9" t="s">
        <v>997</v>
      </c>
      <c r="I1464" s="9" t="s">
        <v>1216</v>
      </c>
      <c r="J1464" s="9">
        <v>4</v>
      </c>
      <c r="K1464" s="9"/>
      <c r="L1464" s="9" t="s">
        <v>19</v>
      </c>
    </row>
    <row r="1465" spans="2:12" x14ac:dyDescent="0.25">
      <c r="B1465" s="9"/>
      <c r="C1465" s="9"/>
      <c r="D1465" s="9"/>
      <c r="E1465" s="9"/>
      <c r="F1465" s="9"/>
      <c r="G1465" s="9"/>
      <c r="H1465" s="9"/>
      <c r="I1465" s="9"/>
      <c r="J1465" s="9"/>
      <c r="K1465" s="9"/>
      <c r="L1465" s="9"/>
    </row>
    <row r="1466" spans="2:12" ht="210" x14ac:dyDescent="0.25">
      <c r="B1466" s="9"/>
      <c r="C1466" s="9"/>
      <c r="D1466" s="9"/>
      <c r="E1466" s="9"/>
      <c r="F1466" s="9"/>
      <c r="G1466" s="9" t="s">
        <v>1215</v>
      </c>
      <c r="H1466" s="9"/>
      <c r="I1466" s="9"/>
      <c r="J1466" s="9"/>
      <c r="K1466" s="9"/>
      <c r="L1466" s="9"/>
    </row>
    <row r="1467" spans="2:12" ht="75" x14ac:dyDescent="0.25">
      <c r="B1467" s="9">
        <v>14</v>
      </c>
      <c r="C1467" s="9" t="s">
        <v>12</v>
      </c>
      <c r="D1467" s="9" t="s">
        <v>13</v>
      </c>
      <c r="E1467" s="9" t="s">
        <v>1217</v>
      </c>
      <c r="F1467" s="9" t="s">
        <v>15</v>
      </c>
      <c r="G1467" s="9" t="s">
        <v>1218</v>
      </c>
      <c r="H1467" s="9" t="s">
        <v>1220</v>
      </c>
      <c r="I1467" s="11">
        <v>12086</v>
      </c>
      <c r="J1467" s="9">
        <v>4</v>
      </c>
      <c r="K1467" s="9"/>
      <c r="L1467" s="9" t="s">
        <v>19</v>
      </c>
    </row>
    <row r="1468" spans="2:12" x14ac:dyDescent="0.25">
      <c r="B1468" s="9"/>
      <c r="C1468" s="9"/>
      <c r="D1468" s="9"/>
      <c r="E1468" s="9"/>
      <c r="F1468" s="9"/>
      <c r="G1468" s="9"/>
      <c r="H1468" s="9"/>
      <c r="I1468" s="9"/>
      <c r="J1468" s="9"/>
      <c r="K1468" s="9"/>
      <c r="L1468" s="9"/>
    </row>
    <row r="1469" spans="2:12" ht="240" x14ac:dyDescent="0.25">
      <c r="B1469" s="9"/>
      <c r="C1469" s="9"/>
      <c r="D1469" s="9"/>
      <c r="E1469" s="9"/>
      <c r="F1469" s="9"/>
      <c r="G1469" s="9" t="s">
        <v>1219</v>
      </c>
      <c r="H1469" s="9"/>
      <c r="I1469" s="9"/>
      <c r="J1469" s="9"/>
      <c r="K1469" s="9"/>
      <c r="L1469" s="9"/>
    </row>
    <row r="1470" spans="2:12" ht="75" x14ac:dyDescent="0.25">
      <c r="B1470" s="9">
        <v>15</v>
      </c>
      <c r="C1470" s="9" t="s">
        <v>12</v>
      </c>
      <c r="D1470" s="9" t="s">
        <v>13</v>
      </c>
      <c r="E1470" s="9" t="s">
        <v>1221</v>
      </c>
      <c r="F1470" s="9" t="s">
        <v>15</v>
      </c>
      <c r="G1470" s="9" t="s">
        <v>1222</v>
      </c>
      <c r="H1470" s="9" t="s">
        <v>1220</v>
      </c>
      <c r="I1470" s="11">
        <v>12145</v>
      </c>
      <c r="J1470" s="9">
        <v>4</v>
      </c>
      <c r="K1470" s="9"/>
      <c r="L1470" s="9" t="s">
        <v>19</v>
      </c>
    </row>
    <row r="1471" spans="2:12" x14ac:dyDescent="0.25">
      <c r="B1471" s="9"/>
      <c r="C1471" s="9"/>
      <c r="D1471" s="9"/>
      <c r="E1471" s="9"/>
      <c r="F1471" s="9"/>
      <c r="G1471" s="9"/>
      <c r="H1471" s="9"/>
      <c r="I1471" s="9"/>
      <c r="J1471" s="9"/>
      <c r="K1471" s="9"/>
      <c r="L1471" s="9"/>
    </row>
    <row r="1472" spans="2:12" ht="240" x14ac:dyDescent="0.25">
      <c r="B1472" s="9"/>
      <c r="C1472" s="9"/>
      <c r="D1472" s="9"/>
      <c r="E1472" s="9"/>
      <c r="F1472" s="9"/>
      <c r="G1472" s="9" t="s">
        <v>1219</v>
      </c>
      <c r="H1472" s="9"/>
      <c r="I1472" s="9"/>
      <c r="J1472" s="9"/>
      <c r="K1472" s="9"/>
      <c r="L1472" s="9"/>
    </row>
    <row r="1473" spans="2:12" ht="75" x14ac:dyDescent="0.25">
      <c r="B1473" s="9">
        <v>16</v>
      </c>
      <c r="C1473" s="9" t="s">
        <v>12</v>
      </c>
      <c r="D1473" s="9" t="s">
        <v>13</v>
      </c>
      <c r="E1473" s="9" t="s">
        <v>1223</v>
      </c>
      <c r="F1473" s="9" t="s">
        <v>15</v>
      </c>
      <c r="G1473" s="9" t="s">
        <v>1224</v>
      </c>
      <c r="H1473" s="9" t="s">
        <v>764</v>
      </c>
      <c r="I1473" s="11">
        <v>12086</v>
      </c>
      <c r="J1473" s="9">
        <v>4</v>
      </c>
      <c r="K1473" s="9"/>
      <c r="L1473" s="9" t="s">
        <v>19</v>
      </c>
    </row>
    <row r="1474" spans="2:12" x14ac:dyDescent="0.25">
      <c r="B1474" s="9"/>
      <c r="C1474" s="9"/>
      <c r="D1474" s="9"/>
      <c r="E1474" s="9"/>
      <c r="F1474" s="9"/>
      <c r="G1474" s="9"/>
      <c r="H1474" s="9"/>
      <c r="I1474" s="9"/>
      <c r="J1474" s="9"/>
      <c r="K1474" s="9"/>
      <c r="L1474" s="9"/>
    </row>
    <row r="1475" spans="2:12" ht="240" x14ac:dyDescent="0.25">
      <c r="B1475" s="9"/>
      <c r="C1475" s="9"/>
      <c r="D1475" s="9"/>
      <c r="E1475" s="9"/>
      <c r="F1475" s="9"/>
      <c r="G1475" s="9" t="s">
        <v>1225</v>
      </c>
      <c r="H1475" s="9"/>
      <c r="I1475" s="9"/>
      <c r="J1475" s="9"/>
      <c r="K1475" s="9"/>
      <c r="L1475" s="9"/>
    </row>
    <row r="1476" spans="2:12" ht="75" x14ac:dyDescent="0.25">
      <c r="B1476" s="9">
        <v>17</v>
      </c>
      <c r="C1476" s="9" t="s">
        <v>12</v>
      </c>
      <c r="D1476" s="9" t="s">
        <v>13</v>
      </c>
      <c r="E1476" s="9" t="s">
        <v>1226</v>
      </c>
      <c r="F1476" s="9" t="s">
        <v>15</v>
      </c>
      <c r="G1476" s="9" t="s">
        <v>1227</v>
      </c>
      <c r="H1476" s="9" t="s">
        <v>755</v>
      </c>
      <c r="I1476" s="11">
        <v>12086</v>
      </c>
      <c r="J1476" s="9">
        <v>4</v>
      </c>
      <c r="K1476" s="9"/>
      <c r="L1476" s="9" t="s">
        <v>19</v>
      </c>
    </row>
    <row r="1477" spans="2:12" x14ac:dyDescent="0.25">
      <c r="B1477" s="9"/>
      <c r="C1477" s="9"/>
      <c r="D1477" s="9"/>
      <c r="E1477" s="9"/>
      <c r="F1477" s="9"/>
      <c r="G1477" s="9"/>
      <c r="H1477" s="9"/>
      <c r="I1477" s="9"/>
      <c r="J1477" s="9"/>
      <c r="K1477" s="9"/>
      <c r="L1477" s="9"/>
    </row>
    <row r="1478" spans="2:12" ht="210" x14ac:dyDescent="0.25">
      <c r="B1478" s="9"/>
      <c r="C1478" s="9"/>
      <c r="D1478" s="9"/>
      <c r="E1478" s="9"/>
      <c r="F1478" s="9"/>
      <c r="G1478" s="9" t="s">
        <v>1228</v>
      </c>
      <c r="H1478" s="9"/>
      <c r="I1478" s="9"/>
      <c r="J1478" s="9"/>
      <c r="K1478" s="9"/>
      <c r="L1478" s="9"/>
    </row>
    <row r="1479" spans="2:12" ht="75" x14ac:dyDescent="0.25">
      <c r="B1479" s="9">
        <v>18</v>
      </c>
      <c r="C1479" s="9" t="s">
        <v>12</v>
      </c>
      <c r="D1479" s="9" t="s">
        <v>13</v>
      </c>
      <c r="E1479" s="9" t="s">
        <v>1229</v>
      </c>
      <c r="F1479" s="9" t="s">
        <v>15</v>
      </c>
      <c r="G1479" s="9" t="s">
        <v>1230</v>
      </c>
      <c r="H1479" s="9" t="s">
        <v>775</v>
      </c>
      <c r="I1479" s="11">
        <v>12145</v>
      </c>
      <c r="J1479" s="9">
        <v>4</v>
      </c>
      <c r="K1479" s="9"/>
      <c r="L1479" s="9" t="s">
        <v>19</v>
      </c>
    </row>
    <row r="1480" spans="2:12" x14ac:dyDescent="0.25">
      <c r="B1480" s="9"/>
      <c r="C1480" s="9"/>
      <c r="D1480" s="9"/>
      <c r="E1480" s="9"/>
      <c r="F1480" s="9"/>
      <c r="G1480" s="9"/>
      <c r="H1480" s="9"/>
      <c r="I1480" s="9"/>
      <c r="J1480" s="9"/>
      <c r="K1480" s="9"/>
      <c r="L1480" s="9"/>
    </row>
    <row r="1481" spans="2:12" ht="210" x14ac:dyDescent="0.25">
      <c r="B1481" s="9"/>
      <c r="C1481" s="9"/>
      <c r="D1481" s="9"/>
      <c r="E1481" s="9"/>
      <c r="F1481" s="9"/>
      <c r="G1481" s="9" t="s">
        <v>1231</v>
      </c>
      <c r="H1481" s="9"/>
      <c r="I1481" s="9"/>
      <c r="J1481" s="9"/>
      <c r="K1481" s="9"/>
      <c r="L1481" s="9"/>
    </row>
    <row r="1482" spans="2:12" ht="75" x14ac:dyDescent="0.25">
      <c r="B1482" s="9">
        <v>19</v>
      </c>
      <c r="C1482" s="9" t="s">
        <v>12</v>
      </c>
      <c r="D1482" s="9" t="s">
        <v>13</v>
      </c>
      <c r="E1482" s="9" t="s">
        <v>1232</v>
      </c>
      <c r="F1482" s="9" t="s">
        <v>15</v>
      </c>
      <c r="G1482" s="9" t="s">
        <v>1233</v>
      </c>
      <c r="H1482" s="9" t="s">
        <v>1234</v>
      </c>
      <c r="I1482" s="11">
        <v>12055</v>
      </c>
      <c r="J1482" s="9">
        <v>4</v>
      </c>
      <c r="K1482" s="9"/>
      <c r="L1482" s="9" t="s">
        <v>19</v>
      </c>
    </row>
    <row r="1483" spans="2:12" x14ac:dyDescent="0.25">
      <c r="B1483" s="9"/>
      <c r="C1483" s="9"/>
      <c r="D1483" s="9"/>
      <c r="E1483" s="9"/>
      <c r="F1483" s="9"/>
      <c r="G1483" s="9"/>
      <c r="H1483" s="9"/>
      <c r="I1483" s="9"/>
      <c r="J1483" s="9"/>
      <c r="K1483" s="9"/>
      <c r="L1483" s="9"/>
    </row>
    <row r="1484" spans="2:12" ht="210" x14ac:dyDescent="0.25">
      <c r="B1484" s="9"/>
      <c r="C1484" s="9"/>
      <c r="D1484" s="9"/>
      <c r="E1484" s="9"/>
      <c r="F1484" s="9"/>
      <c r="G1484" s="9" t="s">
        <v>1231</v>
      </c>
      <c r="H1484" s="9"/>
      <c r="I1484" s="9"/>
      <c r="J1484" s="9"/>
      <c r="K1484" s="9"/>
      <c r="L1484" s="9"/>
    </row>
    <row r="1485" spans="2:12" ht="75" x14ac:dyDescent="0.25">
      <c r="B1485" s="9">
        <v>20</v>
      </c>
      <c r="C1485" s="9" t="s">
        <v>12</v>
      </c>
      <c r="D1485" s="9" t="s">
        <v>13</v>
      </c>
      <c r="E1485" s="9" t="s">
        <v>1235</v>
      </c>
      <c r="F1485" s="9" t="s">
        <v>15</v>
      </c>
      <c r="G1485" s="9" t="s">
        <v>1236</v>
      </c>
      <c r="H1485" s="9" t="s">
        <v>1234</v>
      </c>
      <c r="I1485" s="11">
        <v>12055</v>
      </c>
      <c r="J1485" s="9">
        <v>4</v>
      </c>
      <c r="K1485" s="9"/>
      <c r="L1485" s="9" t="s">
        <v>19</v>
      </c>
    </row>
    <row r="1486" spans="2:12" x14ac:dyDescent="0.25">
      <c r="B1486" s="9"/>
      <c r="C1486" s="9"/>
      <c r="D1486" s="9"/>
      <c r="E1486" s="9"/>
      <c r="F1486" s="9"/>
      <c r="G1486" s="9"/>
      <c r="H1486" s="9"/>
      <c r="I1486" s="9"/>
      <c r="J1486" s="9"/>
      <c r="K1486" s="9"/>
      <c r="L1486" s="9"/>
    </row>
    <row r="1487" spans="2:12" ht="210" x14ac:dyDescent="0.25">
      <c r="B1487" s="9"/>
      <c r="C1487" s="9"/>
      <c r="D1487" s="9"/>
      <c r="E1487" s="9"/>
      <c r="F1487" s="9"/>
      <c r="G1487" s="9" t="s">
        <v>1231</v>
      </c>
      <c r="H1487" s="9"/>
      <c r="I1487" s="9"/>
      <c r="J1487" s="9"/>
      <c r="K1487" s="9"/>
      <c r="L1487" s="9"/>
    </row>
    <row r="1488" spans="2:12" ht="75" x14ac:dyDescent="0.25">
      <c r="B1488" s="9" t="s">
        <v>12</v>
      </c>
      <c r="C1488" s="9" t="s">
        <v>13</v>
      </c>
      <c r="D1488" s="9" t="s">
        <v>1237</v>
      </c>
      <c r="E1488" s="9" t="s">
        <v>15</v>
      </c>
      <c r="F1488" s="9" t="s">
        <v>1238</v>
      </c>
      <c r="G1488" s="9" t="s">
        <v>1239</v>
      </c>
      <c r="H1488" s="11">
        <v>12175</v>
      </c>
      <c r="I1488" s="9">
        <v>4</v>
      </c>
      <c r="J1488" s="9"/>
      <c r="K1488" s="9" t="s">
        <v>19</v>
      </c>
      <c r="L1488" s="9"/>
    </row>
    <row r="1489" spans="2:12" ht="75" x14ac:dyDescent="0.25">
      <c r="B1489" s="9">
        <v>17</v>
      </c>
      <c r="C1489" s="9" t="s">
        <v>12</v>
      </c>
      <c r="D1489" s="9" t="s">
        <v>27</v>
      </c>
      <c r="E1489" s="9" t="s">
        <v>1240</v>
      </c>
      <c r="F1489" s="9" t="s">
        <v>15</v>
      </c>
      <c r="G1489" s="9" t="s">
        <v>1241</v>
      </c>
      <c r="H1489" s="9" t="s">
        <v>1239</v>
      </c>
      <c r="I1489" s="9" t="s">
        <v>1242</v>
      </c>
      <c r="J1489" s="9">
        <v>4</v>
      </c>
      <c r="K1489" s="9"/>
      <c r="L1489" s="9" t="s">
        <v>19</v>
      </c>
    </row>
    <row r="1490" spans="2:12" ht="75" x14ac:dyDescent="0.25">
      <c r="B1490" s="9">
        <v>18</v>
      </c>
      <c r="C1490" s="9" t="s">
        <v>12</v>
      </c>
      <c r="D1490" s="9" t="s">
        <v>13</v>
      </c>
      <c r="E1490" s="9" t="s">
        <v>1243</v>
      </c>
      <c r="F1490" s="9" t="s">
        <v>15</v>
      </c>
      <c r="G1490" s="9" t="s">
        <v>1244</v>
      </c>
      <c r="H1490" s="9" t="s">
        <v>1246</v>
      </c>
      <c r="I1490" s="10">
        <v>42183</v>
      </c>
      <c r="J1490" s="9">
        <v>4</v>
      </c>
      <c r="K1490" s="9"/>
      <c r="L1490" s="9" t="s">
        <v>19</v>
      </c>
    </row>
    <row r="1491" spans="2:12" x14ac:dyDescent="0.25">
      <c r="B1491" s="9"/>
      <c r="C1491" s="9"/>
      <c r="D1491" s="9"/>
      <c r="E1491" s="9"/>
      <c r="F1491" s="9"/>
      <c r="G1491" s="9"/>
      <c r="H1491" s="9"/>
      <c r="I1491" s="9"/>
      <c r="J1491" s="9"/>
      <c r="K1491" s="9"/>
      <c r="L1491" s="9"/>
    </row>
    <row r="1492" spans="2:12" ht="255" x14ac:dyDescent="0.25">
      <c r="B1492" s="9"/>
      <c r="C1492" s="9"/>
      <c r="D1492" s="9"/>
      <c r="E1492" s="9"/>
      <c r="F1492" s="9"/>
      <c r="G1492" s="9" t="s">
        <v>1245</v>
      </c>
      <c r="H1492" s="9"/>
      <c r="I1492" s="9"/>
      <c r="J1492" s="9"/>
      <c r="K1492" s="9"/>
      <c r="L1492" s="9"/>
    </row>
    <row r="1493" spans="2:12" ht="75" x14ac:dyDescent="0.25">
      <c r="B1493" s="9">
        <v>19</v>
      </c>
      <c r="C1493" s="9" t="s">
        <v>12</v>
      </c>
      <c r="D1493" s="9" t="s">
        <v>13</v>
      </c>
      <c r="E1493" s="9" t="s">
        <v>1247</v>
      </c>
      <c r="F1493" s="9" t="s">
        <v>15</v>
      </c>
      <c r="G1493" s="9" t="s">
        <v>1248</v>
      </c>
      <c r="H1493" s="9" t="s">
        <v>1246</v>
      </c>
      <c r="I1493" s="10">
        <v>42183</v>
      </c>
      <c r="J1493" s="9">
        <v>4</v>
      </c>
      <c r="K1493" s="9"/>
      <c r="L1493" s="9" t="s">
        <v>19</v>
      </c>
    </row>
    <row r="1494" spans="2:12" x14ac:dyDescent="0.25">
      <c r="B1494" s="9"/>
      <c r="C1494" s="9"/>
      <c r="D1494" s="9"/>
      <c r="E1494" s="9"/>
      <c r="F1494" s="9"/>
      <c r="G1494" s="9"/>
      <c r="H1494" s="9"/>
      <c r="I1494" s="9"/>
      <c r="J1494" s="9"/>
      <c r="K1494" s="9"/>
      <c r="L1494" s="9"/>
    </row>
    <row r="1495" spans="2:12" ht="240" x14ac:dyDescent="0.25">
      <c r="B1495" s="9"/>
      <c r="C1495" s="9"/>
      <c r="D1495" s="9"/>
      <c r="E1495" s="9"/>
      <c r="F1495" s="9"/>
      <c r="G1495" s="9" t="s">
        <v>1249</v>
      </c>
      <c r="H1495" s="9"/>
      <c r="I1495" s="9"/>
      <c r="J1495" s="9"/>
      <c r="K1495" s="9"/>
      <c r="L1495" s="9"/>
    </row>
    <row r="1496" spans="2:12" ht="75" x14ac:dyDescent="0.25">
      <c r="B1496" s="9">
        <v>20</v>
      </c>
      <c r="C1496" s="9" t="s">
        <v>12</v>
      </c>
      <c r="D1496" s="9" t="s">
        <v>13</v>
      </c>
      <c r="E1496" s="9" t="s">
        <v>1250</v>
      </c>
      <c r="F1496" s="9" t="s">
        <v>15</v>
      </c>
      <c r="G1496" s="9" t="s">
        <v>1211</v>
      </c>
      <c r="H1496" s="9" t="s">
        <v>751</v>
      </c>
      <c r="I1496" s="10">
        <v>42052</v>
      </c>
      <c r="J1496" s="9">
        <v>4</v>
      </c>
      <c r="K1496" s="9"/>
      <c r="L1496" s="9" t="s">
        <v>19</v>
      </c>
    </row>
    <row r="1497" spans="2:12" x14ac:dyDescent="0.25">
      <c r="B1497" s="9"/>
      <c r="C1497" s="9"/>
      <c r="D1497" s="9"/>
      <c r="E1497" s="9"/>
      <c r="F1497" s="9"/>
      <c r="G1497" s="9"/>
      <c r="H1497" s="9"/>
      <c r="I1497" s="9"/>
      <c r="J1497" s="9"/>
      <c r="K1497" s="9"/>
      <c r="L1497" s="9"/>
    </row>
    <row r="1498" spans="2:12" ht="225" x14ac:dyDescent="0.25">
      <c r="B1498" s="9"/>
      <c r="C1498" s="9"/>
      <c r="D1498" s="9"/>
      <c r="E1498" s="9"/>
      <c r="F1498" s="9"/>
      <c r="G1498" s="9" t="s">
        <v>1251</v>
      </c>
      <c r="H1498" s="9"/>
      <c r="I1498" s="9"/>
      <c r="J1498" s="9"/>
      <c r="K1498" s="9"/>
      <c r="L1498" s="9"/>
    </row>
    <row r="1499" spans="2:12" ht="75" x14ac:dyDescent="0.25">
      <c r="B1499" s="9">
        <v>21</v>
      </c>
      <c r="C1499" s="9" t="s">
        <v>12</v>
      </c>
      <c r="D1499" s="9" t="s">
        <v>13</v>
      </c>
      <c r="E1499" s="9" t="s">
        <v>1252</v>
      </c>
      <c r="F1499" s="9" t="s">
        <v>15</v>
      </c>
      <c r="G1499" s="9" t="s">
        <v>1253</v>
      </c>
      <c r="H1499" s="9" t="s">
        <v>1239</v>
      </c>
      <c r="I1499" s="10">
        <v>42086</v>
      </c>
      <c r="J1499" s="9">
        <v>4</v>
      </c>
      <c r="K1499" s="9"/>
      <c r="L1499" s="9" t="s">
        <v>19</v>
      </c>
    </row>
    <row r="1500" spans="2:12" ht="75" x14ac:dyDescent="0.25">
      <c r="B1500" s="9">
        <v>22</v>
      </c>
      <c r="C1500" s="9" t="s">
        <v>12</v>
      </c>
      <c r="D1500" s="9" t="s">
        <v>27</v>
      </c>
      <c r="E1500" s="9" t="s">
        <v>1254</v>
      </c>
      <c r="F1500" s="9" t="s">
        <v>15</v>
      </c>
      <c r="G1500" s="9" t="s">
        <v>1255</v>
      </c>
      <c r="H1500" s="9" t="s">
        <v>789</v>
      </c>
      <c r="I1500" s="9">
        <f>-2 / 23</f>
        <v>-8.6956521739130432E-2</v>
      </c>
      <c r="J1500" s="9">
        <v>4</v>
      </c>
      <c r="K1500" s="9"/>
      <c r="L1500" s="9" t="s">
        <v>19</v>
      </c>
    </row>
    <row r="1501" spans="2:12" x14ac:dyDescent="0.25">
      <c r="B1501" s="9"/>
      <c r="C1501" s="9"/>
      <c r="D1501" s="9"/>
      <c r="E1501" s="9"/>
      <c r="F1501" s="9"/>
      <c r="G1501" s="9"/>
      <c r="H1501" s="9"/>
      <c r="I1501" s="9"/>
      <c r="J1501" s="9"/>
      <c r="K1501" s="9"/>
      <c r="L1501" s="9"/>
    </row>
    <row r="1502" spans="2:12" ht="225" x14ac:dyDescent="0.25">
      <c r="B1502" s="9"/>
      <c r="C1502" s="9"/>
      <c r="D1502" s="9"/>
      <c r="E1502" s="9"/>
      <c r="F1502" s="9"/>
      <c r="G1502" s="9" t="s">
        <v>1256</v>
      </c>
      <c r="H1502" s="9"/>
      <c r="I1502" s="9"/>
      <c r="J1502" s="9"/>
      <c r="K1502" s="9"/>
      <c r="L1502" s="9"/>
    </row>
    <row r="1503" spans="2:12" ht="75" x14ac:dyDescent="0.25">
      <c r="B1503" s="9">
        <v>23</v>
      </c>
      <c r="C1503" s="9" t="s">
        <v>12</v>
      </c>
      <c r="D1503" s="9" t="s">
        <v>13</v>
      </c>
      <c r="E1503" s="9" t="s">
        <v>1257</v>
      </c>
      <c r="F1503" s="9" t="s">
        <v>15</v>
      </c>
      <c r="G1503" s="9" t="s">
        <v>1258</v>
      </c>
      <c r="H1503" s="9" t="s">
        <v>789</v>
      </c>
      <c r="I1503" s="10">
        <v>42117</v>
      </c>
      <c r="J1503" s="9">
        <v>4</v>
      </c>
      <c r="K1503" s="9"/>
      <c r="L1503" s="9" t="s">
        <v>19</v>
      </c>
    </row>
    <row r="1504" spans="2:12" x14ac:dyDescent="0.25">
      <c r="B1504" s="9"/>
      <c r="C1504" s="9"/>
      <c r="D1504" s="9"/>
      <c r="E1504" s="9"/>
      <c r="F1504" s="9"/>
      <c r="G1504" s="9"/>
      <c r="H1504" s="9"/>
      <c r="I1504" s="9"/>
      <c r="J1504" s="9"/>
      <c r="K1504" s="9"/>
      <c r="L1504" s="9"/>
    </row>
    <row r="1505" spans="2:12" ht="225" x14ac:dyDescent="0.25">
      <c r="B1505" s="9"/>
      <c r="C1505" s="9"/>
      <c r="D1505" s="9"/>
      <c r="E1505" s="9"/>
      <c r="F1505" s="9"/>
      <c r="G1505" s="9" t="s">
        <v>1256</v>
      </c>
      <c r="H1505" s="9"/>
      <c r="I1505" s="9"/>
      <c r="J1505" s="9"/>
      <c r="K1505" s="9"/>
      <c r="L1505" s="9"/>
    </row>
    <row r="1506" spans="2:12" ht="75" x14ac:dyDescent="0.25">
      <c r="B1506" s="9">
        <v>24</v>
      </c>
      <c r="C1506" s="9" t="s">
        <v>12</v>
      </c>
      <c r="D1506" s="9" t="s">
        <v>13</v>
      </c>
      <c r="E1506" s="9" t="s">
        <v>1259</v>
      </c>
      <c r="F1506" s="9" t="s">
        <v>15</v>
      </c>
      <c r="G1506" s="9" t="s">
        <v>1260</v>
      </c>
      <c r="H1506" s="9" t="s">
        <v>1246</v>
      </c>
      <c r="I1506" s="9" t="s">
        <v>1261</v>
      </c>
      <c r="J1506" s="9">
        <v>4</v>
      </c>
      <c r="K1506" s="9"/>
      <c r="L1506" s="9" t="s">
        <v>19</v>
      </c>
    </row>
    <row r="1507" spans="2:12" ht="75" x14ac:dyDescent="0.25">
      <c r="B1507" s="9">
        <v>25</v>
      </c>
      <c r="C1507" s="9" t="s">
        <v>12</v>
      </c>
      <c r="D1507" s="9" t="s">
        <v>27</v>
      </c>
      <c r="E1507" s="9" t="s">
        <v>1262</v>
      </c>
      <c r="F1507" s="9" t="s">
        <v>15</v>
      </c>
      <c r="G1507" s="9" t="s">
        <v>1263</v>
      </c>
      <c r="H1507" s="9" t="s">
        <v>1220</v>
      </c>
      <c r="I1507" s="9">
        <f>-6 / 23</f>
        <v>-0.2608695652173913</v>
      </c>
      <c r="J1507" s="9">
        <v>4</v>
      </c>
      <c r="K1507" s="9"/>
      <c r="L1507" s="9" t="s">
        <v>19</v>
      </c>
    </row>
    <row r="1508" spans="2:12" x14ac:dyDescent="0.25">
      <c r="B1508" s="9"/>
      <c r="C1508" s="9"/>
      <c r="D1508" s="9"/>
      <c r="E1508" s="9"/>
      <c r="F1508" s="9"/>
      <c r="G1508" s="9"/>
      <c r="H1508" s="9"/>
      <c r="I1508" s="9"/>
      <c r="J1508" s="9"/>
      <c r="K1508" s="9"/>
      <c r="L1508" s="9"/>
    </row>
    <row r="1509" spans="2:12" ht="255" x14ac:dyDescent="0.25">
      <c r="B1509" s="9"/>
      <c r="C1509" s="9"/>
      <c r="D1509" s="9"/>
      <c r="E1509" s="9"/>
      <c r="F1509" s="9"/>
      <c r="G1509" s="9" t="s">
        <v>1264</v>
      </c>
      <c r="H1509" s="9"/>
      <c r="I1509" s="9"/>
      <c r="J1509" s="9"/>
      <c r="K1509" s="9"/>
      <c r="L1509" s="9"/>
    </row>
    <row r="1510" spans="2:12" ht="90" x14ac:dyDescent="0.25">
      <c r="B1510" s="9">
        <v>26</v>
      </c>
      <c r="C1510" s="9" t="s">
        <v>12</v>
      </c>
      <c r="D1510" s="9" t="s">
        <v>13</v>
      </c>
      <c r="E1510" s="9" t="s">
        <v>1265</v>
      </c>
      <c r="F1510" s="9" t="s">
        <v>15</v>
      </c>
      <c r="G1510" s="9" t="s">
        <v>1266</v>
      </c>
      <c r="H1510" s="9" t="s">
        <v>1268</v>
      </c>
      <c r="I1510" s="10">
        <v>42034</v>
      </c>
      <c r="J1510" s="9">
        <v>4</v>
      </c>
      <c r="K1510" s="9"/>
      <c r="L1510" s="9" t="s">
        <v>19</v>
      </c>
    </row>
    <row r="1511" spans="2:12" x14ac:dyDescent="0.25">
      <c r="B1511" s="9"/>
      <c r="C1511" s="9"/>
      <c r="D1511" s="9"/>
      <c r="E1511" s="9"/>
      <c r="F1511" s="9"/>
      <c r="G1511" s="9"/>
      <c r="H1511" s="9"/>
      <c r="I1511" s="9"/>
      <c r="J1511" s="9"/>
      <c r="K1511" s="9"/>
      <c r="L1511" s="9"/>
    </row>
    <row r="1512" spans="2:12" ht="195" x14ac:dyDescent="0.25">
      <c r="B1512" s="9"/>
      <c r="C1512" s="9"/>
      <c r="D1512" s="9"/>
      <c r="E1512" s="9"/>
      <c r="F1512" s="9"/>
      <c r="G1512" s="9" t="s">
        <v>1267</v>
      </c>
      <c r="H1512" s="9"/>
      <c r="I1512" s="9"/>
      <c r="J1512" s="9"/>
      <c r="K1512" s="9"/>
      <c r="L1512" s="9"/>
    </row>
    <row r="1513" spans="2:12" ht="90" x14ac:dyDescent="0.25">
      <c r="B1513" s="9">
        <v>27</v>
      </c>
      <c r="C1513" s="9" t="s">
        <v>12</v>
      </c>
      <c r="D1513" s="9" t="s">
        <v>13</v>
      </c>
      <c r="E1513" s="9" t="s">
        <v>1269</v>
      </c>
      <c r="F1513" s="9" t="s">
        <v>15</v>
      </c>
      <c r="G1513" s="9" t="s">
        <v>1270</v>
      </c>
      <c r="H1513" s="9" t="s">
        <v>1271</v>
      </c>
      <c r="I1513" s="10">
        <v>42034</v>
      </c>
      <c r="J1513" s="9">
        <v>4</v>
      </c>
      <c r="K1513" s="9"/>
      <c r="L1513" s="9" t="s">
        <v>19</v>
      </c>
    </row>
    <row r="1514" spans="2:12" x14ac:dyDescent="0.25">
      <c r="B1514" s="9"/>
      <c r="C1514" s="9"/>
      <c r="D1514" s="9"/>
      <c r="E1514" s="9"/>
      <c r="F1514" s="9"/>
      <c r="G1514" s="9"/>
      <c r="H1514" s="9"/>
      <c r="I1514" s="9"/>
      <c r="J1514" s="9"/>
      <c r="K1514" s="9"/>
      <c r="L1514" s="9"/>
    </row>
    <row r="1515" spans="2:12" ht="195" x14ac:dyDescent="0.25">
      <c r="B1515" s="9"/>
      <c r="C1515" s="9"/>
      <c r="D1515" s="9"/>
      <c r="E1515" s="9"/>
      <c r="F1515" s="9"/>
      <c r="G1515" s="9" t="s">
        <v>1267</v>
      </c>
      <c r="H1515" s="9"/>
      <c r="I1515" s="9"/>
      <c r="J1515" s="9"/>
      <c r="K1515" s="9"/>
      <c r="L1515" s="9"/>
    </row>
    <row r="1516" spans="2:12" ht="90" x14ac:dyDescent="0.25">
      <c r="B1516" s="9">
        <v>28</v>
      </c>
      <c r="C1516" s="9" t="s">
        <v>12</v>
      </c>
      <c r="D1516" s="9" t="s">
        <v>13</v>
      </c>
      <c r="E1516" s="9" t="s">
        <v>1272</v>
      </c>
      <c r="F1516" s="9" t="s">
        <v>15</v>
      </c>
      <c r="G1516" s="9" t="s">
        <v>1273</v>
      </c>
      <c r="H1516" s="9" t="s">
        <v>1274</v>
      </c>
      <c r="I1516" s="10">
        <v>42154</v>
      </c>
      <c r="J1516" s="9">
        <v>4</v>
      </c>
      <c r="K1516" s="9"/>
      <c r="L1516" s="9" t="s">
        <v>19</v>
      </c>
    </row>
    <row r="1517" spans="2:12" x14ac:dyDescent="0.25">
      <c r="B1517" s="9"/>
      <c r="C1517" s="9"/>
      <c r="D1517" s="9"/>
      <c r="E1517" s="9"/>
      <c r="F1517" s="9"/>
      <c r="G1517" s="9"/>
      <c r="H1517" s="9"/>
      <c r="I1517" s="9"/>
      <c r="J1517" s="9"/>
      <c r="K1517" s="9"/>
      <c r="L1517" s="9"/>
    </row>
    <row r="1518" spans="2:12" ht="195" x14ac:dyDescent="0.25">
      <c r="B1518" s="9"/>
      <c r="C1518" s="9"/>
      <c r="D1518" s="9"/>
      <c r="E1518" s="9"/>
      <c r="F1518" s="9"/>
      <c r="G1518" s="9" t="s">
        <v>1267</v>
      </c>
      <c r="H1518" s="9"/>
      <c r="I1518" s="9"/>
      <c r="J1518" s="9"/>
      <c r="K1518" s="9"/>
      <c r="L1518" s="9"/>
    </row>
    <row r="1519" spans="2:12" ht="75" x14ac:dyDescent="0.25">
      <c r="B1519" s="9">
        <v>29</v>
      </c>
      <c r="C1519" s="9" t="s">
        <v>12</v>
      </c>
      <c r="D1519" s="9" t="s">
        <v>13</v>
      </c>
      <c r="E1519" s="9" t="s">
        <v>1275</v>
      </c>
      <c r="F1519" s="9" t="s">
        <v>15</v>
      </c>
      <c r="G1519" s="9" t="s">
        <v>1276</v>
      </c>
      <c r="H1519" s="9" t="s">
        <v>1279</v>
      </c>
      <c r="I1519" s="10">
        <v>42269</v>
      </c>
      <c r="J1519" s="9">
        <v>4</v>
      </c>
      <c r="K1519" s="9"/>
      <c r="L1519" s="9" t="s">
        <v>19</v>
      </c>
    </row>
    <row r="1520" spans="2:12" x14ac:dyDescent="0.25">
      <c r="B1520" s="9"/>
      <c r="C1520" s="9"/>
      <c r="D1520" s="9"/>
      <c r="E1520" s="9"/>
      <c r="F1520" s="9"/>
      <c r="G1520" s="9"/>
      <c r="H1520" s="9"/>
      <c r="I1520" s="9"/>
      <c r="J1520" s="9"/>
      <c r="K1520" s="9"/>
      <c r="L1520" s="9"/>
    </row>
    <row r="1521" spans="2:12" ht="240" x14ac:dyDescent="0.25">
      <c r="B1521" s="9"/>
      <c r="C1521" s="9"/>
      <c r="D1521" s="9"/>
      <c r="E1521" s="9"/>
      <c r="F1521" s="9"/>
      <c r="G1521" s="9" t="s">
        <v>1277</v>
      </c>
      <c r="H1521" s="9"/>
      <c r="I1521" s="9"/>
      <c r="J1521" s="9"/>
      <c r="K1521" s="9"/>
      <c r="L1521" s="9"/>
    </row>
    <row r="1522" spans="2:12" x14ac:dyDescent="0.25">
      <c r="B1522" s="9"/>
      <c r="C1522" s="9"/>
      <c r="D1522" s="9"/>
      <c r="E1522" s="9"/>
      <c r="F1522" s="9"/>
      <c r="G1522" s="9"/>
      <c r="H1522" s="9"/>
      <c r="I1522" s="9"/>
      <c r="J1522" s="9"/>
      <c r="K1522" s="9"/>
      <c r="L1522" s="9"/>
    </row>
    <row r="1523" spans="2:12" ht="30" x14ac:dyDescent="0.25">
      <c r="B1523" s="9"/>
      <c r="C1523" s="9"/>
      <c r="D1523" s="9"/>
      <c r="E1523" s="9"/>
      <c r="F1523" s="9"/>
      <c r="G1523" s="9" t="s">
        <v>1278</v>
      </c>
      <c r="H1523" s="9"/>
      <c r="I1523" s="9"/>
      <c r="J1523" s="9"/>
      <c r="K1523" s="9"/>
      <c r="L1523" s="9"/>
    </row>
    <row r="1524" spans="2:12" ht="90" x14ac:dyDescent="0.25">
      <c r="B1524" s="9">
        <v>30</v>
      </c>
      <c r="C1524" s="9" t="s">
        <v>12</v>
      </c>
      <c r="D1524" s="9" t="s">
        <v>13</v>
      </c>
      <c r="E1524" s="9" t="s">
        <v>1280</v>
      </c>
      <c r="F1524" s="9" t="s">
        <v>15</v>
      </c>
      <c r="G1524" s="9" t="s">
        <v>1281</v>
      </c>
      <c r="H1524" s="9" t="s">
        <v>1271</v>
      </c>
      <c r="I1524" s="9" t="s">
        <v>1282</v>
      </c>
      <c r="J1524" s="9">
        <v>4</v>
      </c>
      <c r="K1524" s="9"/>
      <c r="L1524" s="9" t="s">
        <v>19</v>
      </c>
    </row>
    <row r="1525" spans="2:12" ht="105" x14ac:dyDescent="0.25">
      <c r="B1525" s="9" t="s">
        <v>12</v>
      </c>
      <c r="C1525" s="9" t="s">
        <v>13</v>
      </c>
      <c r="D1525" s="9" t="s">
        <v>1283</v>
      </c>
      <c r="E1525" s="9" t="s">
        <v>15</v>
      </c>
      <c r="F1525" s="9" t="s">
        <v>1214</v>
      </c>
      <c r="G1525" s="9" t="s">
        <v>997</v>
      </c>
      <c r="H1525" s="10">
        <v>42021</v>
      </c>
      <c r="I1525" s="9">
        <v>4</v>
      </c>
      <c r="J1525" s="9"/>
      <c r="K1525" s="9" t="s">
        <v>19</v>
      </c>
      <c r="L1525" s="9"/>
    </row>
    <row r="1526" spans="2:12" x14ac:dyDescent="0.25">
      <c r="B1526" s="9"/>
      <c r="C1526" s="9"/>
      <c r="D1526" s="9"/>
      <c r="E1526" s="9"/>
      <c r="F1526" s="9"/>
      <c r="G1526" s="9"/>
      <c r="H1526" s="9"/>
      <c r="I1526" s="9"/>
      <c r="J1526" s="9"/>
      <c r="K1526" s="9"/>
      <c r="L1526" s="9"/>
    </row>
    <row r="1527" spans="2:12" ht="135" x14ac:dyDescent="0.25">
      <c r="B1527" s="9"/>
      <c r="C1527" s="9"/>
      <c r="D1527" s="9"/>
      <c r="E1527" s="9"/>
      <c r="F1527" s="9" t="s">
        <v>1284</v>
      </c>
      <c r="G1527" s="9"/>
      <c r="H1527" s="9"/>
      <c r="I1527" s="9"/>
      <c r="J1527" s="9"/>
      <c r="K1527" s="9"/>
      <c r="L1527" s="9"/>
    </row>
    <row r="1528" spans="2:12" ht="75" x14ac:dyDescent="0.25">
      <c r="B1528" s="9">
        <v>2</v>
      </c>
      <c r="C1528" s="9" t="s">
        <v>12</v>
      </c>
      <c r="D1528" s="9" t="s">
        <v>13</v>
      </c>
      <c r="E1528" s="9" t="s">
        <v>1285</v>
      </c>
      <c r="F1528" s="9" t="s">
        <v>15</v>
      </c>
      <c r="G1528" s="9" t="s">
        <v>1286</v>
      </c>
      <c r="H1528" s="9" t="s">
        <v>1288</v>
      </c>
      <c r="I1528" s="10">
        <v>42093</v>
      </c>
      <c r="J1528" s="9">
        <v>4</v>
      </c>
      <c r="K1528" s="9"/>
      <c r="L1528" s="9" t="s">
        <v>19</v>
      </c>
    </row>
    <row r="1529" spans="2:12" x14ac:dyDescent="0.25">
      <c r="B1529" s="9"/>
      <c r="C1529" s="9"/>
      <c r="D1529" s="9"/>
      <c r="E1529" s="9"/>
      <c r="F1529" s="9"/>
      <c r="G1529" s="9"/>
      <c r="H1529" s="9"/>
      <c r="I1529" s="9"/>
      <c r="J1529" s="9"/>
      <c r="K1529" s="9"/>
      <c r="L1529" s="9"/>
    </row>
    <row r="1530" spans="2:12" ht="135" x14ac:dyDescent="0.25">
      <c r="B1530" s="9"/>
      <c r="C1530" s="9"/>
      <c r="D1530" s="9"/>
      <c r="E1530" s="9"/>
      <c r="F1530" s="9"/>
      <c r="G1530" s="9" t="s">
        <v>1287</v>
      </c>
      <c r="H1530" s="9"/>
      <c r="I1530" s="9"/>
      <c r="J1530" s="9"/>
      <c r="K1530" s="9"/>
      <c r="L1530" s="9"/>
    </row>
    <row r="1531" spans="2:12" ht="75" x14ac:dyDescent="0.25">
      <c r="B1531" s="9">
        <v>3</v>
      </c>
      <c r="C1531" s="9" t="s">
        <v>12</v>
      </c>
      <c r="D1531" s="9" t="s">
        <v>27</v>
      </c>
      <c r="E1531" s="9" t="s">
        <v>1289</v>
      </c>
      <c r="F1531" s="9" t="s">
        <v>15</v>
      </c>
      <c r="G1531" s="9" t="s">
        <v>1290</v>
      </c>
      <c r="H1531" s="9" t="s">
        <v>1288</v>
      </c>
      <c r="I1531" s="9" t="s">
        <v>1291</v>
      </c>
      <c r="J1531" s="9">
        <v>4</v>
      </c>
      <c r="K1531" s="9"/>
      <c r="L1531" s="9" t="s">
        <v>19</v>
      </c>
    </row>
    <row r="1532" spans="2:12" x14ac:dyDescent="0.25">
      <c r="B1532" s="9"/>
      <c r="C1532" s="9"/>
      <c r="D1532" s="9"/>
      <c r="E1532" s="9"/>
      <c r="F1532" s="9"/>
      <c r="G1532" s="9"/>
      <c r="H1532" s="9"/>
      <c r="I1532" s="9"/>
      <c r="J1532" s="9"/>
      <c r="K1532" s="9"/>
      <c r="L1532" s="9"/>
    </row>
    <row r="1533" spans="2:12" ht="135" x14ac:dyDescent="0.25">
      <c r="B1533" s="9"/>
      <c r="C1533" s="9"/>
      <c r="D1533" s="9"/>
      <c r="E1533" s="9"/>
      <c r="F1533" s="9"/>
      <c r="G1533" s="9" t="s">
        <v>1287</v>
      </c>
      <c r="H1533" s="9"/>
      <c r="I1533" s="9"/>
      <c r="J1533" s="9"/>
      <c r="K1533" s="9"/>
      <c r="L1533" s="9"/>
    </row>
    <row r="1534" spans="2:12" ht="75" x14ac:dyDescent="0.25">
      <c r="B1534" s="9">
        <v>4</v>
      </c>
      <c r="C1534" s="9" t="s">
        <v>12</v>
      </c>
      <c r="D1534" s="9" t="s">
        <v>13</v>
      </c>
      <c r="E1534" s="9" t="s">
        <v>1292</v>
      </c>
      <c r="F1534" s="9" t="s">
        <v>15</v>
      </c>
      <c r="G1534" s="9" t="s">
        <v>1293</v>
      </c>
      <c r="H1534" s="9" t="s">
        <v>741</v>
      </c>
      <c r="I1534" s="10">
        <v>42034</v>
      </c>
      <c r="J1534" s="9">
        <v>4</v>
      </c>
      <c r="K1534" s="9"/>
      <c r="L1534" s="9" t="s">
        <v>19</v>
      </c>
    </row>
    <row r="1535" spans="2:12" x14ac:dyDescent="0.25">
      <c r="B1535" s="9"/>
      <c r="C1535" s="9"/>
      <c r="D1535" s="9"/>
      <c r="E1535" s="9"/>
      <c r="F1535" s="9"/>
      <c r="G1535" s="9"/>
      <c r="H1535" s="9"/>
      <c r="I1535" s="9"/>
      <c r="J1535" s="9"/>
      <c r="K1535" s="9"/>
      <c r="L1535" s="9"/>
    </row>
    <row r="1536" spans="2:12" ht="135" x14ac:dyDescent="0.25">
      <c r="B1536" s="9"/>
      <c r="C1536" s="9"/>
      <c r="D1536" s="9"/>
      <c r="E1536" s="9"/>
      <c r="F1536" s="9"/>
      <c r="G1536" s="9" t="s">
        <v>1287</v>
      </c>
      <c r="H1536" s="9"/>
      <c r="I1536" s="9"/>
      <c r="J1536" s="9"/>
      <c r="K1536" s="9"/>
      <c r="L1536" s="9"/>
    </row>
    <row r="1537" spans="2:13" ht="75" x14ac:dyDescent="0.25">
      <c r="B1537" s="9">
        <v>5</v>
      </c>
      <c r="C1537" s="9" t="s">
        <v>12</v>
      </c>
      <c r="D1537" s="9" t="s">
        <v>27</v>
      </c>
      <c r="E1537" s="9" t="s">
        <v>1294</v>
      </c>
      <c r="F1537" s="9" t="s">
        <v>15</v>
      </c>
      <c r="G1537" s="9" t="s">
        <v>1295</v>
      </c>
      <c r="H1537" s="9" t="s">
        <v>1296</v>
      </c>
      <c r="I1537" s="9" t="s">
        <v>1291</v>
      </c>
      <c r="J1537" s="9">
        <v>4</v>
      </c>
      <c r="K1537" s="9"/>
      <c r="L1537" s="9">
        <v>41</v>
      </c>
      <c r="M1537">
        <v>1</v>
      </c>
    </row>
    <row r="1538" spans="2:13" x14ac:dyDescent="0.25">
      <c r="B1538" s="9"/>
      <c r="C1538" s="9"/>
      <c r="D1538" s="9"/>
      <c r="E1538" s="9"/>
      <c r="F1538" s="9"/>
      <c r="G1538" s="9"/>
      <c r="H1538" s="9"/>
      <c r="I1538" s="9"/>
      <c r="J1538" s="9"/>
      <c r="K1538" s="9"/>
      <c r="L1538" s="9"/>
    </row>
    <row r="1539" spans="2:13" ht="135" x14ac:dyDescent="0.25">
      <c r="B1539" s="9"/>
      <c r="C1539" s="9"/>
      <c r="D1539" s="9"/>
      <c r="E1539" s="9"/>
      <c r="F1539" s="9"/>
      <c r="G1539" s="9" t="s">
        <v>1287</v>
      </c>
      <c r="H1539" s="9"/>
      <c r="I1539" s="9"/>
      <c r="J1539" s="9"/>
      <c r="K1539" s="9"/>
      <c r="L1539" s="9"/>
    </row>
    <row r="1540" spans="2:13" ht="75" x14ac:dyDescent="0.25">
      <c r="B1540" s="9">
        <v>6</v>
      </c>
      <c r="C1540" s="9" t="s">
        <v>12</v>
      </c>
      <c r="D1540" s="9" t="s">
        <v>27</v>
      </c>
      <c r="E1540" s="9" t="s">
        <v>1297</v>
      </c>
      <c r="F1540" s="9" t="s">
        <v>15</v>
      </c>
      <c r="G1540" s="9" t="s">
        <v>1298</v>
      </c>
      <c r="H1540" s="9" t="s">
        <v>1300</v>
      </c>
      <c r="I1540" s="9" t="s">
        <v>1291</v>
      </c>
      <c r="J1540" s="9">
        <v>4</v>
      </c>
      <c r="K1540" s="9"/>
      <c r="L1540" s="9" t="s">
        <v>19</v>
      </c>
    </row>
    <row r="1541" spans="2:13" x14ac:dyDescent="0.25">
      <c r="B1541" s="9"/>
      <c r="C1541" s="9"/>
      <c r="D1541" s="9"/>
      <c r="E1541" s="9"/>
      <c r="F1541" s="9"/>
      <c r="G1541" s="9"/>
      <c r="H1541" s="9"/>
      <c r="I1541" s="9"/>
      <c r="J1541" s="9"/>
      <c r="K1541" s="9"/>
      <c r="L1541" s="9"/>
    </row>
    <row r="1542" spans="2:13" ht="255" x14ac:dyDescent="0.25">
      <c r="B1542" s="9"/>
      <c r="C1542" s="9"/>
      <c r="D1542" s="9"/>
      <c r="E1542" s="9"/>
      <c r="F1542" s="9"/>
      <c r="G1542" s="9" t="s">
        <v>1299</v>
      </c>
      <c r="H1542" s="9"/>
      <c r="I1542" s="9"/>
      <c r="J1542" s="9"/>
      <c r="K1542" s="9"/>
      <c r="L1542" s="9"/>
    </row>
    <row r="1543" spans="2:13" ht="75" x14ac:dyDescent="0.25">
      <c r="B1543" s="9">
        <v>7</v>
      </c>
      <c r="C1543" s="9" t="s">
        <v>12</v>
      </c>
      <c r="D1543" s="9" t="s">
        <v>27</v>
      </c>
      <c r="E1543" s="9" t="s">
        <v>1301</v>
      </c>
      <c r="F1543" s="9" t="s">
        <v>15</v>
      </c>
      <c r="G1543" s="9" t="s">
        <v>1302</v>
      </c>
      <c r="H1543" s="9" t="s">
        <v>356</v>
      </c>
      <c r="I1543" s="9">
        <f>-2 / 30</f>
        <v>-6.6666666666666666E-2</v>
      </c>
      <c r="J1543" s="9">
        <v>4</v>
      </c>
      <c r="K1543" s="9"/>
      <c r="L1543" s="9" t="s">
        <v>19</v>
      </c>
    </row>
    <row r="1544" spans="2:13" x14ac:dyDescent="0.25">
      <c r="B1544" s="9"/>
      <c r="C1544" s="9"/>
      <c r="D1544" s="9"/>
      <c r="E1544" s="9"/>
      <c r="F1544" s="9"/>
      <c r="G1544" s="9"/>
      <c r="H1544" s="9"/>
      <c r="I1544" s="9"/>
      <c r="J1544" s="9"/>
      <c r="K1544" s="9"/>
      <c r="L1544" s="9"/>
    </row>
    <row r="1545" spans="2:13" ht="255" x14ac:dyDescent="0.25">
      <c r="B1545" s="9"/>
      <c r="C1545" s="9"/>
      <c r="D1545" s="9"/>
      <c r="E1545" s="9"/>
      <c r="F1545" s="9"/>
      <c r="G1545" s="9" t="s">
        <v>1299</v>
      </c>
      <c r="H1545" s="9"/>
      <c r="I1545" s="9"/>
      <c r="J1545" s="9"/>
      <c r="K1545" s="9"/>
      <c r="L1545" s="9"/>
    </row>
    <row r="1546" spans="2:13" ht="75" x14ac:dyDescent="0.25">
      <c r="B1546" s="9">
        <v>8</v>
      </c>
      <c r="C1546" s="9" t="s">
        <v>12</v>
      </c>
      <c r="D1546" s="9" t="s">
        <v>27</v>
      </c>
      <c r="E1546" s="9" t="s">
        <v>1303</v>
      </c>
      <c r="F1546" s="9" t="s">
        <v>15</v>
      </c>
      <c r="G1546" s="9" t="s">
        <v>1304</v>
      </c>
      <c r="H1546" s="9" t="s">
        <v>356</v>
      </c>
      <c r="I1546" s="9" t="s">
        <v>1291</v>
      </c>
      <c r="J1546" s="9">
        <v>4</v>
      </c>
      <c r="K1546" s="9"/>
      <c r="L1546" s="9" t="s">
        <v>19</v>
      </c>
    </row>
    <row r="1547" spans="2:13" x14ac:dyDescent="0.25">
      <c r="B1547" s="9"/>
      <c r="C1547" s="9"/>
      <c r="D1547" s="9"/>
      <c r="E1547" s="9"/>
      <c r="F1547" s="9"/>
      <c r="G1547" s="9"/>
      <c r="H1547" s="9"/>
      <c r="I1547" s="9"/>
      <c r="J1547" s="9"/>
      <c r="K1547" s="9"/>
      <c r="L1547" s="9"/>
    </row>
    <row r="1548" spans="2:13" ht="255" x14ac:dyDescent="0.25">
      <c r="B1548" s="9"/>
      <c r="C1548" s="9"/>
      <c r="D1548" s="9"/>
      <c r="E1548" s="9"/>
      <c r="F1548" s="9"/>
      <c r="G1548" s="9" t="s">
        <v>1299</v>
      </c>
      <c r="H1548" s="9"/>
      <c r="I1548" s="9"/>
      <c r="J1548" s="9"/>
      <c r="K1548" s="9"/>
      <c r="L1548" s="9"/>
    </row>
    <row r="1549" spans="2:13" ht="135" x14ac:dyDescent="0.25">
      <c r="B1549" s="9">
        <v>9</v>
      </c>
      <c r="C1549" s="9" t="s">
        <v>12</v>
      </c>
      <c r="D1549" s="9" t="s">
        <v>13</v>
      </c>
      <c r="E1549" s="9" t="s">
        <v>1305</v>
      </c>
      <c r="F1549" s="9" t="s">
        <v>15</v>
      </c>
      <c r="G1549" s="9" t="s">
        <v>1306</v>
      </c>
      <c r="H1549" s="9" t="s">
        <v>1308</v>
      </c>
      <c r="I1549" s="10">
        <v>42177</v>
      </c>
      <c r="J1549" s="9">
        <v>4</v>
      </c>
      <c r="K1549" s="9"/>
      <c r="L1549" s="9" t="s">
        <v>19</v>
      </c>
    </row>
    <row r="1550" spans="2:13" x14ac:dyDescent="0.25">
      <c r="B1550" s="9"/>
      <c r="C1550" s="9"/>
      <c r="D1550" s="9"/>
      <c r="E1550" s="9"/>
      <c r="F1550" s="9"/>
      <c r="G1550" s="9"/>
      <c r="H1550" s="9"/>
      <c r="I1550" s="9"/>
      <c r="J1550" s="9"/>
      <c r="K1550" s="9"/>
      <c r="L1550" s="9"/>
    </row>
    <row r="1551" spans="2:13" ht="225" x14ac:dyDescent="0.25">
      <c r="B1551" s="9"/>
      <c r="C1551" s="9"/>
      <c r="D1551" s="9"/>
      <c r="E1551" s="9"/>
      <c r="F1551" s="9"/>
      <c r="G1551" s="9" t="s">
        <v>1307</v>
      </c>
      <c r="H1551" s="9"/>
      <c r="I1551" s="9"/>
      <c r="J1551" s="9"/>
      <c r="K1551" s="9"/>
      <c r="L1551" s="9"/>
    </row>
    <row r="1552" spans="2:13" ht="135" x14ac:dyDescent="0.25">
      <c r="B1552" s="9">
        <v>10</v>
      </c>
      <c r="C1552" s="9" t="s">
        <v>12</v>
      </c>
      <c r="D1552" s="9" t="s">
        <v>13</v>
      </c>
      <c r="E1552" s="9" t="s">
        <v>1309</v>
      </c>
      <c r="F1552" s="9" t="s">
        <v>15</v>
      </c>
      <c r="G1552" s="9" t="s">
        <v>1310</v>
      </c>
      <c r="H1552" s="9" t="s">
        <v>1311</v>
      </c>
      <c r="I1552" s="10">
        <v>42207</v>
      </c>
      <c r="J1552" s="9">
        <v>4</v>
      </c>
      <c r="K1552" s="9"/>
      <c r="L1552" s="9" t="s">
        <v>19</v>
      </c>
    </row>
    <row r="1553" spans="2:12" x14ac:dyDescent="0.25">
      <c r="B1553" s="9"/>
      <c r="C1553" s="9"/>
      <c r="D1553" s="9"/>
      <c r="E1553" s="9"/>
      <c r="F1553" s="9"/>
      <c r="G1553" s="9"/>
      <c r="H1553" s="9"/>
      <c r="I1553" s="9"/>
      <c r="J1553" s="9"/>
      <c r="K1553" s="9"/>
      <c r="L1553" s="9"/>
    </row>
    <row r="1554" spans="2:12" ht="225" x14ac:dyDescent="0.25">
      <c r="B1554" s="9"/>
      <c r="C1554" s="9"/>
      <c r="D1554" s="9"/>
      <c r="E1554" s="9"/>
      <c r="F1554" s="9"/>
      <c r="G1554" s="9" t="s">
        <v>1307</v>
      </c>
      <c r="H1554" s="9"/>
      <c r="I1554" s="9"/>
      <c r="J1554" s="9"/>
      <c r="K1554" s="9"/>
      <c r="L1554" s="9"/>
    </row>
    <row r="1555" spans="2:12" ht="135" x14ac:dyDescent="0.25">
      <c r="B1555" s="9">
        <v>11</v>
      </c>
      <c r="C1555" s="9" t="s">
        <v>12</v>
      </c>
      <c r="D1555" s="9" t="s">
        <v>13</v>
      </c>
      <c r="E1555" s="9" t="s">
        <v>1312</v>
      </c>
      <c r="F1555" s="9" t="s">
        <v>15</v>
      </c>
      <c r="G1555" s="9" t="s">
        <v>1313</v>
      </c>
      <c r="H1555" s="9" t="s">
        <v>1314</v>
      </c>
      <c r="I1555" s="10">
        <v>42116</v>
      </c>
      <c r="J1555" s="9">
        <v>4</v>
      </c>
      <c r="K1555" s="9"/>
      <c r="L1555" s="9" t="s">
        <v>19</v>
      </c>
    </row>
    <row r="1556" spans="2:12" x14ac:dyDescent="0.25">
      <c r="B1556" s="9"/>
      <c r="C1556" s="9"/>
      <c r="D1556" s="9"/>
      <c r="E1556" s="9"/>
      <c r="F1556" s="9"/>
      <c r="G1556" s="9"/>
      <c r="H1556" s="9"/>
      <c r="I1556" s="9"/>
      <c r="J1556" s="9"/>
      <c r="K1556" s="9"/>
      <c r="L1556" s="9"/>
    </row>
    <row r="1557" spans="2:12" ht="225" x14ac:dyDescent="0.25">
      <c r="B1557" s="9"/>
      <c r="C1557" s="9"/>
      <c r="D1557" s="9"/>
      <c r="E1557" s="9"/>
      <c r="F1557" s="9"/>
      <c r="G1557" s="9" t="s">
        <v>1307</v>
      </c>
      <c r="H1557" s="9"/>
      <c r="I1557" s="9"/>
      <c r="J1557" s="9"/>
      <c r="K1557" s="9"/>
      <c r="L1557" s="9"/>
    </row>
    <row r="1558" spans="2:12" ht="135" x14ac:dyDescent="0.25">
      <c r="B1558" s="9">
        <v>12</v>
      </c>
      <c r="C1558" s="9" t="s">
        <v>12</v>
      </c>
      <c r="D1558" s="9" t="s">
        <v>13</v>
      </c>
      <c r="E1558" s="9" t="s">
        <v>1315</v>
      </c>
      <c r="F1558" s="9" t="s">
        <v>15</v>
      </c>
      <c r="G1558" s="9" t="s">
        <v>1316</v>
      </c>
      <c r="H1558" s="9" t="s">
        <v>1317</v>
      </c>
      <c r="I1558" s="10">
        <v>42146</v>
      </c>
      <c r="J1558" s="9">
        <v>4</v>
      </c>
      <c r="K1558" s="9"/>
      <c r="L1558" s="9" t="s">
        <v>19</v>
      </c>
    </row>
    <row r="1559" spans="2:12" x14ac:dyDescent="0.25">
      <c r="B1559" s="9"/>
      <c r="C1559" s="9"/>
      <c r="D1559" s="9"/>
      <c r="E1559" s="9"/>
      <c r="F1559" s="9"/>
      <c r="G1559" s="9"/>
      <c r="H1559" s="9"/>
      <c r="I1559" s="9"/>
      <c r="J1559" s="9"/>
      <c r="K1559" s="9"/>
      <c r="L1559" s="9"/>
    </row>
    <row r="1560" spans="2:12" ht="225" x14ac:dyDescent="0.25">
      <c r="B1560" s="9"/>
      <c r="C1560" s="9"/>
      <c r="D1560" s="9"/>
      <c r="E1560" s="9"/>
      <c r="F1560" s="9"/>
      <c r="G1560" s="9" t="s">
        <v>1307</v>
      </c>
      <c r="H1560" s="9"/>
      <c r="I1560" s="9"/>
      <c r="J1560" s="9"/>
      <c r="K1560" s="9"/>
      <c r="L1560" s="9"/>
    </row>
    <row r="1561" spans="2:12" ht="135" x14ac:dyDescent="0.25">
      <c r="B1561" s="9">
        <v>13</v>
      </c>
      <c r="C1561" s="9" t="s">
        <v>12</v>
      </c>
      <c r="D1561" s="9" t="s">
        <v>13</v>
      </c>
      <c r="E1561" s="9" t="s">
        <v>1318</v>
      </c>
      <c r="F1561" s="9" t="s">
        <v>15</v>
      </c>
      <c r="G1561" s="9" t="s">
        <v>1319</v>
      </c>
      <c r="H1561" s="9" t="s">
        <v>1308</v>
      </c>
      <c r="I1561" s="10">
        <v>42057</v>
      </c>
      <c r="J1561" s="9">
        <v>4</v>
      </c>
      <c r="K1561" s="9"/>
      <c r="L1561" s="9" t="s">
        <v>19</v>
      </c>
    </row>
    <row r="1562" spans="2:12" x14ac:dyDescent="0.25">
      <c r="B1562" s="9"/>
      <c r="C1562" s="9"/>
      <c r="D1562" s="9"/>
      <c r="E1562" s="9"/>
      <c r="F1562" s="9"/>
      <c r="G1562" s="9"/>
      <c r="H1562" s="9"/>
      <c r="I1562" s="9"/>
      <c r="J1562" s="9"/>
      <c r="K1562" s="9"/>
      <c r="L1562" s="9"/>
    </row>
    <row r="1563" spans="2:12" ht="225" x14ac:dyDescent="0.25">
      <c r="B1563" s="9"/>
      <c r="C1563" s="9"/>
      <c r="D1563" s="9"/>
      <c r="E1563" s="9"/>
      <c r="F1563" s="9"/>
      <c r="G1563" s="9" t="s">
        <v>1307</v>
      </c>
      <c r="H1563" s="9"/>
      <c r="I1563" s="9"/>
      <c r="J1563" s="9"/>
      <c r="K1563" s="9"/>
      <c r="L1563" s="9"/>
    </row>
    <row r="1564" spans="2:12" ht="135" x14ac:dyDescent="0.25">
      <c r="B1564" s="9">
        <v>14</v>
      </c>
      <c r="C1564" s="9" t="s">
        <v>12</v>
      </c>
      <c r="D1564" s="9" t="s">
        <v>13</v>
      </c>
      <c r="E1564" s="9" t="s">
        <v>1320</v>
      </c>
      <c r="F1564" s="9" t="s">
        <v>15</v>
      </c>
      <c r="G1564" s="9" t="s">
        <v>1321</v>
      </c>
      <c r="H1564" s="9" t="s">
        <v>1323</v>
      </c>
      <c r="I1564" s="10">
        <v>42085</v>
      </c>
      <c r="J1564" s="9">
        <v>4</v>
      </c>
      <c r="K1564" s="9"/>
      <c r="L1564" s="9" t="s">
        <v>19</v>
      </c>
    </row>
    <row r="1565" spans="2:12" x14ac:dyDescent="0.25">
      <c r="B1565" s="9"/>
      <c r="C1565" s="9"/>
      <c r="D1565" s="9"/>
      <c r="E1565" s="9"/>
      <c r="F1565" s="9"/>
      <c r="G1565" s="9"/>
      <c r="H1565" s="9"/>
      <c r="I1565" s="9"/>
      <c r="J1565" s="9"/>
      <c r="K1565" s="9"/>
      <c r="L1565" s="9"/>
    </row>
    <row r="1566" spans="2:12" ht="225" x14ac:dyDescent="0.25">
      <c r="B1566" s="9"/>
      <c r="C1566" s="9"/>
      <c r="D1566" s="9"/>
      <c r="E1566" s="9"/>
      <c r="F1566" s="9"/>
      <c r="G1566" s="9" t="s">
        <v>1322</v>
      </c>
      <c r="H1566" s="9"/>
      <c r="I1566" s="9"/>
      <c r="J1566" s="9"/>
      <c r="K1566" s="9"/>
      <c r="L1566" s="9"/>
    </row>
    <row r="1567" spans="2:12" ht="135" x14ac:dyDescent="0.25">
      <c r="B1567" s="9">
        <v>15</v>
      </c>
      <c r="C1567" s="9" t="s">
        <v>12</v>
      </c>
      <c r="D1567" s="9" t="s">
        <v>13</v>
      </c>
      <c r="E1567" s="9" t="s">
        <v>1324</v>
      </c>
      <c r="F1567" s="9" t="s">
        <v>15</v>
      </c>
      <c r="G1567" s="9" t="s">
        <v>1325</v>
      </c>
      <c r="H1567" s="9" t="s">
        <v>1323</v>
      </c>
      <c r="I1567" s="10">
        <v>42026</v>
      </c>
      <c r="J1567" s="9">
        <v>4</v>
      </c>
      <c r="K1567" s="9"/>
      <c r="L1567" s="9" t="s">
        <v>19</v>
      </c>
    </row>
    <row r="1568" spans="2:12" x14ac:dyDescent="0.25">
      <c r="B1568" s="9"/>
      <c r="C1568" s="9"/>
      <c r="D1568" s="9"/>
      <c r="E1568" s="9"/>
      <c r="F1568" s="9"/>
      <c r="G1568" s="9"/>
      <c r="H1568" s="9"/>
      <c r="I1568" s="9"/>
      <c r="J1568" s="9"/>
      <c r="K1568" s="9"/>
      <c r="L1568" s="9"/>
    </row>
    <row r="1569" spans="2:13" ht="225" x14ac:dyDescent="0.25">
      <c r="B1569" s="9"/>
      <c r="C1569" s="9"/>
      <c r="D1569" s="9"/>
      <c r="E1569" s="9"/>
      <c r="F1569" s="9"/>
      <c r="G1569" s="9" t="s">
        <v>1322</v>
      </c>
      <c r="H1569" s="9"/>
      <c r="I1569" s="9"/>
      <c r="J1569" s="9"/>
      <c r="K1569" s="9"/>
      <c r="L1569" s="9"/>
    </row>
    <row r="1570" spans="2:13" ht="135" x14ac:dyDescent="0.25">
      <c r="B1570" s="9">
        <v>16</v>
      </c>
      <c r="C1570" s="9" t="s">
        <v>12</v>
      </c>
      <c r="D1570" s="9" t="s">
        <v>13</v>
      </c>
      <c r="E1570" s="9" t="s">
        <v>1326</v>
      </c>
      <c r="F1570" s="9" t="s">
        <v>15</v>
      </c>
      <c r="G1570" s="9" t="s">
        <v>1327</v>
      </c>
      <c r="H1570" s="9" t="s">
        <v>1314</v>
      </c>
      <c r="I1570" s="10">
        <v>42269</v>
      </c>
      <c r="J1570" s="9">
        <v>4</v>
      </c>
      <c r="K1570" s="9"/>
      <c r="L1570" s="9" t="s">
        <v>19</v>
      </c>
    </row>
    <row r="1571" spans="2:13" x14ac:dyDescent="0.25">
      <c r="B1571" s="9"/>
      <c r="C1571" s="9"/>
      <c r="D1571" s="9"/>
      <c r="E1571" s="9"/>
      <c r="F1571" s="9"/>
      <c r="G1571" s="9"/>
      <c r="H1571" s="9"/>
      <c r="I1571" s="9"/>
      <c r="J1571" s="9"/>
      <c r="K1571" s="9"/>
      <c r="L1571" s="9"/>
    </row>
    <row r="1572" spans="2:13" ht="225" x14ac:dyDescent="0.25">
      <c r="B1572" s="9"/>
      <c r="C1572" s="9"/>
      <c r="D1572" s="9"/>
      <c r="E1572" s="9"/>
      <c r="F1572" s="9"/>
      <c r="G1572" s="9" t="s">
        <v>1322</v>
      </c>
      <c r="H1572" s="9"/>
      <c r="I1572" s="9"/>
      <c r="J1572" s="9"/>
      <c r="K1572" s="9"/>
      <c r="L1572" s="9"/>
    </row>
    <row r="1573" spans="2:13" ht="135" x14ac:dyDescent="0.25">
      <c r="B1573" s="9">
        <v>17</v>
      </c>
      <c r="C1573" s="9" t="s">
        <v>12</v>
      </c>
      <c r="D1573" s="9" t="s">
        <v>13</v>
      </c>
      <c r="E1573" s="9" t="s">
        <v>1328</v>
      </c>
      <c r="F1573" s="9" t="s">
        <v>15</v>
      </c>
      <c r="G1573" s="9" t="s">
        <v>1329</v>
      </c>
      <c r="H1573" s="9" t="s">
        <v>1330</v>
      </c>
      <c r="I1573" s="9" t="s">
        <v>1331</v>
      </c>
      <c r="J1573" s="9">
        <v>4</v>
      </c>
      <c r="K1573" s="9"/>
      <c r="L1573" s="9">
        <v>12</v>
      </c>
      <c r="M1573">
        <v>0</v>
      </c>
    </row>
    <row r="1574" spans="2:13" x14ac:dyDescent="0.25">
      <c r="B1574" s="9"/>
      <c r="C1574" s="9"/>
      <c r="D1574" s="9"/>
      <c r="E1574" s="9"/>
      <c r="F1574" s="9"/>
      <c r="G1574" s="9"/>
      <c r="H1574" s="9"/>
      <c r="I1574" s="9"/>
      <c r="J1574" s="9"/>
      <c r="K1574" s="9"/>
      <c r="L1574" s="9"/>
    </row>
    <row r="1575" spans="2:13" ht="225" x14ac:dyDescent="0.25">
      <c r="B1575" s="9"/>
      <c r="C1575" s="9"/>
      <c r="D1575" s="9"/>
      <c r="E1575" s="9"/>
      <c r="F1575" s="9"/>
      <c r="G1575" s="9" t="s">
        <v>1322</v>
      </c>
      <c r="H1575" s="9"/>
      <c r="I1575" s="9"/>
      <c r="J1575" s="9"/>
      <c r="K1575" s="9"/>
      <c r="L1575" s="9"/>
    </row>
    <row r="1576" spans="2:13" ht="75" x14ac:dyDescent="0.25">
      <c r="B1576" s="9">
        <v>18</v>
      </c>
      <c r="C1576" s="9" t="s">
        <v>12</v>
      </c>
      <c r="D1576" s="9" t="s">
        <v>13</v>
      </c>
      <c r="E1576" s="9" t="s">
        <v>1332</v>
      </c>
      <c r="F1576" s="9" t="s">
        <v>15</v>
      </c>
      <c r="G1576" s="9" t="s">
        <v>1333</v>
      </c>
      <c r="H1576" s="9" t="s">
        <v>1335</v>
      </c>
      <c r="I1576" s="10">
        <v>42299</v>
      </c>
      <c r="J1576" s="9">
        <v>4</v>
      </c>
      <c r="K1576" s="9"/>
      <c r="L1576" s="9" t="s">
        <v>19</v>
      </c>
    </row>
    <row r="1577" spans="2:13" x14ac:dyDescent="0.25">
      <c r="B1577" s="9"/>
      <c r="C1577" s="9"/>
      <c r="D1577" s="9"/>
      <c r="E1577" s="9"/>
      <c r="F1577" s="9"/>
      <c r="G1577" s="9"/>
      <c r="H1577" s="9"/>
      <c r="I1577" s="9"/>
      <c r="J1577" s="9"/>
      <c r="K1577" s="9"/>
      <c r="L1577" s="9"/>
    </row>
    <row r="1578" spans="2:13" ht="210" x14ac:dyDescent="0.25">
      <c r="B1578" s="9"/>
      <c r="C1578" s="9"/>
      <c r="D1578" s="9"/>
      <c r="E1578" s="9"/>
      <c r="F1578" s="9"/>
      <c r="G1578" s="9" t="s">
        <v>1334</v>
      </c>
      <c r="H1578" s="9"/>
      <c r="I1578" s="9"/>
      <c r="J1578" s="9"/>
      <c r="K1578" s="9"/>
      <c r="L1578" s="9"/>
    </row>
    <row r="1579" spans="2:13" ht="75" x14ac:dyDescent="0.25">
      <c r="B1579" s="9">
        <v>19</v>
      </c>
      <c r="C1579" s="9" t="s">
        <v>12</v>
      </c>
      <c r="D1579" s="9" t="s">
        <v>13</v>
      </c>
      <c r="E1579" s="9" t="s">
        <v>1336</v>
      </c>
      <c r="F1579" s="9" t="s">
        <v>15</v>
      </c>
      <c r="G1579" s="9" t="s">
        <v>1337</v>
      </c>
      <c r="H1579" s="9" t="s">
        <v>1338</v>
      </c>
      <c r="I1579" s="10">
        <v>42114</v>
      </c>
      <c r="J1579" s="9">
        <v>4</v>
      </c>
      <c r="K1579" s="9"/>
      <c r="L1579" s="9" t="s">
        <v>19</v>
      </c>
    </row>
    <row r="1580" spans="2:13" x14ac:dyDescent="0.25">
      <c r="B1580" s="9"/>
      <c r="C1580" s="9"/>
      <c r="D1580" s="9"/>
      <c r="E1580" s="9"/>
      <c r="F1580" s="9"/>
      <c r="G1580" s="9"/>
      <c r="H1580" s="9"/>
      <c r="I1580" s="9"/>
      <c r="J1580" s="9"/>
      <c r="K1580" s="9"/>
      <c r="L1580" s="9"/>
    </row>
    <row r="1581" spans="2:13" ht="210" x14ac:dyDescent="0.25">
      <c r="B1581" s="9"/>
      <c r="C1581" s="9"/>
      <c r="D1581" s="9"/>
      <c r="E1581" s="9"/>
      <c r="F1581" s="9"/>
      <c r="G1581" s="9" t="s">
        <v>1334</v>
      </c>
      <c r="H1581" s="9"/>
      <c r="I1581" s="9"/>
      <c r="J1581" s="9"/>
      <c r="K1581" s="9"/>
      <c r="L1581" s="9"/>
    </row>
    <row r="1582" spans="2:13" ht="75" x14ac:dyDescent="0.25">
      <c r="B1582" s="9">
        <v>20</v>
      </c>
      <c r="C1582" s="9" t="s">
        <v>12</v>
      </c>
      <c r="D1582" s="9" t="s">
        <v>13</v>
      </c>
      <c r="E1582" s="9" t="s">
        <v>1339</v>
      </c>
      <c r="F1582" s="9" t="s">
        <v>15</v>
      </c>
      <c r="G1582" s="9" t="s">
        <v>1340</v>
      </c>
      <c r="H1582" s="9" t="s">
        <v>1330</v>
      </c>
      <c r="I1582" s="10">
        <v>42055</v>
      </c>
      <c r="J1582" s="9">
        <v>4</v>
      </c>
      <c r="K1582" s="9"/>
      <c r="L1582" s="9" t="s">
        <v>19</v>
      </c>
    </row>
    <row r="1583" spans="2:13" ht="60" x14ac:dyDescent="0.25">
      <c r="B1583" s="9" t="s">
        <v>12</v>
      </c>
      <c r="C1583" s="9" t="s">
        <v>13</v>
      </c>
      <c r="D1583" s="9" t="s">
        <v>1341</v>
      </c>
      <c r="E1583" s="9" t="s">
        <v>15</v>
      </c>
      <c r="F1583" s="9" t="s">
        <v>1342</v>
      </c>
      <c r="G1583" s="9" t="s">
        <v>444</v>
      </c>
      <c r="H1583" s="10">
        <v>42060</v>
      </c>
      <c r="I1583" s="9">
        <v>4</v>
      </c>
      <c r="J1583" s="9"/>
      <c r="K1583" s="9" t="s">
        <v>19</v>
      </c>
      <c r="L1583" s="9"/>
    </row>
    <row r="1584" spans="2:13" x14ac:dyDescent="0.25">
      <c r="B1584" s="9"/>
      <c r="C1584" s="9"/>
      <c r="D1584" s="9"/>
      <c r="E1584" s="9"/>
      <c r="F1584" s="9"/>
      <c r="G1584" s="9"/>
      <c r="H1584" s="9"/>
      <c r="I1584" s="9"/>
      <c r="J1584" s="9"/>
      <c r="K1584" s="9"/>
      <c r="L1584" s="9"/>
    </row>
    <row r="1585" spans="2:12" ht="180" x14ac:dyDescent="0.25">
      <c r="B1585" s="9"/>
      <c r="C1585" s="9"/>
      <c r="D1585" s="9"/>
      <c r="E1585" s="9"/>
      <c r="F1585" s="9" t="s">
        <v>1343</v>
      </c>
      <c r="G1585" s="9"/>
      <c r="H1585" s="9"/>
      <c r="I1585" s="9"/>
      <c r="J1585" s="9"/>
      <c r="K1585" s="9"/>
      <c r="L1585" s="9"/>
    </row>
    <row r="1586" spans="2:12" ht="75" x14ac:dyDescent="0.25">
      <c r="B1586" s="9">
        <v>4</v>
      </c>
      <c r="C1586" s="9" t="s">
        <v>12</v>
      </c>
      <c r="D1586" s="9" t="s">
        <v>13</v>
      </c>
      <c r="E1586" s="9" t="s">
        <v>1344</v>
      </c>
      <c r="F1586" s="9" t="s">
        <v>15</v>
      </c>
      <c r="G1586" s="9" t="s">
        <v>1345</v>
      </c>
      <c r="H1586" s="9" t="s">
        <v>764</v>
      </c>
      <c r="I1586" s="10">
        <v>42027</v>
      </c>
      <c r="J1586" s="9">
        <v>4</v>
      </c>
      <c r="K1586" s="9"/>
      <c r="L1586" s="9" t="s">
        <v>19</v>
      </c>
    </row>
    <row r="1587" spans="2:12" ht="105" x14ac:dyDescent="0.25">
      <c r="B1587" s="9" t="s">
        <v>12</v>
      </c>
      <c r="C1587" s="9" t="s">
        <v>13</v>
      </c>
      <c r="D1587" s="9" t="s">
        <v>1346</v>
      </c>
      <c r="E1587" s="9" t="s">
        <v>15</v>
      </c>
      <c r="F1587" s="9" t="s">
        <v>1347</v>
      </c>
      <c r="G1587" s="9" t="s">
        <v>1081</v>
      </c>
      <c r="H1587" s="10">
        <v>42213</v>
      </c>
      <c r="I1587" s="9">
        <v>4</v>
      </c>
      <c r="J1587" s="9"/>
      <c r="K1587" s="9" t="s">
        <v>19</v>
      </c>
      <c r="L1587" s="9"/>
    </row>
    <row r="1588" spans="2:12" x14ac:dyDescent="0.25">
      <c r="B1588" s="9"/>
      <c r="C1588" s="9"/>
      <c r="D1588" s="9"/>
      <c r="E1588" s="9"/>
      <c r="F1588" s="9"/>
      <c r="G1588" s="9"/>
      <c r="H1588" s="9"/>
      <c r="I1588" s="9"/>
      <c r="J1588" s="9"/>
      <c r="K1588" s="9"/>
      <c r="L1588" s="9"/>
    </row>
    <row r="1589" spans="2:12" ht="120" x14ac:dyDescent="0.25">
      <c r="B1589" s="9"/>
      <c r="C1589" s="9"/>
      <c r="D1589" s="9"/>
      <c r="E1589" s="9"/>
      <c r="F1589" s="9" t="s">
        <v>1348</v>
      </c>
      <c r="G1589" s="9"/>
      <c r="H1589" s="9"/>
      <c r="I1589" s="9"/>
      <c r="J1589" s="9"/>
      <c r="K1589" s="9"/>
      <c r="L1589" s="9"/>
    </row>
    <row r="1590" spans="2:12" x14ac:dyDescent="0.25">
      <c r="B1590" s="9"/>
      <c r="C1590" s="9"/>
      <c r="D1590" s="9"/>
      <c r="E1590" s="9"/>
      <c r="F1590" s="9"/>
      <c r="G1590" s="9"/>
      <c r="H1590" s="9"/>
      <c r="I1590" s="9"/>
      <c r="J1590" s="9"/>
      <c r="K1590" s="9"/>
      <c r="L1590" s="9"/>
    </row>
    <row r="1591" spans="2:12" ht="180" x14ac:dyDescent="0.25">
      <c r="B1591" s="9"/>
      <c r="C1591" s="9"/>
      <c r="D1591" s="9"/>
      <c r="E1591" s="9"/>
      <c r="F1591" s="9" t="s">
        <v>1349</v>
      </c>
      <c r="G1591" s="9"/>
      <c r="H1591" s="9"/>
      <c r="I1591" s="9"/>
      <c r="J1591" s="9"/>
      <c r="K1591" s="9"/>
      <c r="L1591" s="9"/>
    </row>
    <row r="1592" spans="2:12" ht="75" x14ac:dyDescent="0.25">
      <c r="B1592" s="9">
        <v>2</v>
      </c>
      <c r="C1592" s="9" t="s">
        <v>12</v>
      </c>
      <c r="D1592" s="9" t="s">
        <v>13</v>
      </c>
      <c r="E1592" s="9" t="s">
        <v>1350</v>
      </c>
      <c r="F1592" s="9" t="s">
        <v>15</v>
      </c>
      <c r="G1592" s="9" t="s">
        <v>1351</v>
      </c>
      <c r="H1592" s="9" t="s">
        <v>1353</v>
      </c>
      <c r="I1592" s="9" t="s">
        <v>1354</v>
      </c>
      <c r="J1592" s="9">
        <v>4</v>
      </c>
      <c r="K1592" s="9"/>
      <c r="L1592" s="9" t="s">
        <v>19</v>
      </c>
    </row>
    <row r="1593" spans="2:12" x14ac:dyDescent="0.25">
      <c r="B1593" s="9"/>
      <c r="C1593" s="9"/>
      <c r="D1593" s="9"/>
      <c r="E1593" s="9"/>
      <c r="F1593" s="9"/>
      <c r="G1593" s="9"/>
      <c r="H1593" s="9"/>
      <c r="I1593" s="9"/>
      <c r="J1593" s="9"/>
      <c r="K1593" s="9"/>
      <c r="L1593" s="9"/>
    </row>
    <row r="1594" spans="2:12" ht="180" x14ac:dyDescent="0.25">
      <c r="B1594" s="9"/>
      <c r="C1594" s="9"/>
      <c r="D1594" s="9"/>
      <c r="E1594" s="9"/>
      <c r="F1594" s="9"/>
      <c r="G1594" s="9" t="s">
        <v>1348</v>
      </c>
      <c r="H1594" s="9"/>
      <c r="I1594" s="9"/>
      <c r="J1594" s="9"/>
      <c r="K1594" s="9"/>
      <c r="L1594" s="9"/>
    </row>
    <row r="1595" spans="2:12" x14ac:dyDescent="0.25">
      <c r="B1595" s="9"/>
      <c r="C1595" s="9"/>
      <c r="D1595" s="9"/>
      <c r="E1595" s="9"/>
      <c r="F1595" s="9"/>
      <c r="G1595" s="9"/>
      <c r="H1595" s="9"/>
      <c r="I1595" s="9"/>
      <c r="J1595" s="9"/>
      <c r="K1595" s="9"/>
      <c r="L1595" s="9"/>
    </row>
    <row r="1596" spans="2:12" ht="409.5" x14ac:dyDescent="0.25">
      <c r="B1596" s="9"/>
      <c r="C1596" s="9"/>
      <c r="D1596" s="9"/>
      <c r="E1596" s="9"/>
      <c r="F1596" s="9"/>
      <c r="G1596" s="9" t="s">
        <v>1352</v>
      </c>
      <c r="H1596" s="9"/>
      <c r="I1596" s="9"/>
      <c r="J1596" s="9"/>
      <c r="K1596" s="9"/>
      <c r="L1596" s="9"/>
    </row>
    <row r="1597" spans="2:12" ht="90" x14ac:dyDescent="0.25">
      <c r="B1597" s="9">
        <v>3</v>
      </c>
      <c r="C1597" s="9" t="s">
        <v>12</v>
      </c>
      <c r="D1597" s="9" t="s">
        <v>13</v>
      </c>
      <c r="E1597" s="9" t="s">
        <v>1355</v>
      </c>
      <c r="F1597" s="9" t="s">
        <v>15</v>
      </c>
      <c r="G1597" s="9" t="s">
        <v>1356</v>
      </c>
      <c r="H1597" s="9" t="s">
        <v>18</v>
      </c>
      <c r="I1597" s="9" t="s">
        <v>1354</v>
      </c>
      <c r="J1597" s="9">
        <v>4</v>
      </c>
      <c r="K1597" s="9"/>
      <c r="L1597" s="9" t="s">
        <v>19</v>
      </c>
    </row>
    <row r="1598" spans="2:12" x14ac:dyDescent="0.25">
      <c r="B1598" s="9"/>
      <c r="C1598" s="9"/>
      <c r="D1598" s="9"/>
      <c r="E1598" s="9"/>
      <c r="F1598" s="9"/>
      <c r="G1598" s="9"/>
      <c r="H1598" s="9"/>
      <c r="I1598" s="9"/>
      <c r="J1598" s="9"/>
      <c r="K1598" s="9"/>
      <c r="L1598" s="9"/>
    </row>
    <row r="1599" spans="2:12" ht="195" x14ac:dyDescent="0.25">
      <c r="B1599" s="9"/>
      <c r="C1599" s="9"/>
      <c r="D1599" s="9"/>
      <c r="E1599" s="9"/>
      <c r="F1599" s="9"/>
      <c r="G1599" s="9" t="s">
        <v>1357</v>
      </c>
      <c r="H1599" s="9"/>
      <c r="I1599" s="9"/>
      <c r="J1599" s="9"/>
      <c r="K1599" s="9"/>
      <c r="L1599" s="9"/>
    </row>
    <row r="1600" spans="2:12" x14ac:dyDescent="0.25">
      <c r="B1600" s="9"/>
      <c r="C1600" s="9"/>
      <c r="D1600" s="9"/>
      <c r="E1600" s="9"/>
      <c r="F1600" s="9"/>
      <c r="G1600" s="9"/>
      <c r="H1600" s="9"/>
      <c r="I1600" s="9"/>
      <c r="J1600" s="9"/>
      <c r="K1600" s="9"/>
      <c r="L1600" s="9"/>
    </row>
    <row r="1601" spans="2:12" ht="90" x14ac:dyDescent="0.25">
      <c r="B1601" s="9"/>
      <c r="C1601" s="9"/>
      <c r="D1601" s="9"/>
      <c r="E1601" s="9"/>
      <c r="F1601" s="9"/>
      <c r="G1601" s="9" t="s">
        <v>1358</v>
      </c>
      <c r="H1601" s="9"/>
      <c r="I1601" s="9"/>
      <c r="J1601" s="9"/>
      <c r="K1601" s="9"/>
      <c r="L1601" s="9"/>
    </row>
    <row r="1602" spans="2:12" ht="75" x14ac:dyDescent="0.25">
      <c r="B1602" s="9">
        <v>4</v>
      </c>
      <c r="C1602" s="9" t="s">
        <v>12</v>
      </c>
      <c r="D1602" s="9" t="s">
        <v>13</v>
      </c>
      <c r="E1602" s="9" t="s">
        <v>1359</v>
      </c>
      <c r="F1602" s="9" t="s">
        <v>15</v>
      </c>
      <c r="G1602" s="9" t="s">
        <v>1360</v>
      </c>
      <c r="H1602" s="9" t="s">
        <v>1363</v>
      </c>
      <c r="I1602" s="10">
        <v>42195</v>
      </c>
      <c r="J1602" s="9">
        <v>4</v>
      </c>
      <c r="K1602" s="9"/>
      <c r="L1602" s="9" t="s">
        <v>19</v>
      </c>
    </row>
    <row r="1603" spans="2:12" x14ac:dyDescent="0.25">
      <c r="B1603" s="9"/>
      <c r="C1603" s="9"/>
      <c r="D1603" s="9"/>
      <c r="E1603" s="9"/>
      <c r="F1603" s="9"/>
      <c r="G1603" s="9"/>
      <c r="H1603" s="9"/>
      <c r="I1603" s="9"/>
      <c r="J1603" s="9"/>
      <c r="K1603" s="9"/>
      <c r="L1603" s="9"/>
    </row>
    <row r="1604" spans="2:12" ht="315" x14ac:dyDescent="0.25">
      <c r="B1604" s="9"/>
      <c r="C1604" s="9"/>
      <c r="D1604" s="9"/>
      <c r="E1604" s="9"/>
      <c r="F1604" s="9"/>
      <c r="G1604" s="9" t="s">
        <v>1361</v>
      </c>
      <c r="H1604" s="9"/>
      <c r="I1604" s="9"/>
      <c r="J1604" s="9"/>
      <c r="K1604" s="9"/>
      <c r="L1604" s="9"/>
    </row>
    <row r="1605" spans="2:12" x14ac:dyDescent="0.25">
      <c r="B1605" s="9"/>
      <c r="C1605" s="9"/>
      <c r="D1605" s="9"/>
      <c r="E1605" s="9"/>
      <c r="F1605" s="9"/>
      <c r="G1605" s="9"/>
      <c r="H1605" s="9"/>
      <c r="I1605" s="9"/>
      <c r="J1605" s="9"/>
      <c r="K1605" s="9"/>
      <c r="L1605" s="9"/>
    </row>
    <row r="1606" spans="2:12" ht="315" x14ac:dyDescent="0.25">
      <c r="B1606" s="9"/>
      <c r="C1606" s="9"/>
      <c r="D1606" s="9"/>
      <c r="E1606" s="9"/>
      <c r="F1606" s="9"/>
      <c r="G1606" s="9" t="s">
        <v>1362</v>
      </c>
      <c r="H1606" s="9"/>
      <c r="I1606" s="9"/>
      <c r="J1606" s="9"/>
      <c r="K1606" s="9"/>
      <c r="L1606" s="9"/>
    </row>
    <row r="1607" spans="2:12" ht="75" x14ac:dyDescent="0.25">
      <c r="B1607" s="9">
        <v>5</v>
      </c>
      <c r="C1607" s="9" t="s">
        <v>12</v>
      </c>
      <c r="D1607" s="9" t="s">
        <v>13</v>
      </c>
      <c r="E1607" s="9" t="s">
        <v>1364</v>
      </c>
      <c r="F1607" s="9" t="s">
        <v>15</v>
      </c>
      <c r="G1607" s="9" t="s">
        <v>1365</v>
      </c>
      <c r="H1607" s="9" t="s">
        <v>1367</v>
      </c>
      <c r="I1607" s="10">
        <v>42083</v>
      </c>
      <c r="J1607" s="9">
        <v>4</v>
      </c>
      <c r="K1607" s="9"/>
      <c r="L1607" s="9" t="s">
        <v>19</v>
      </c>
    </row>
    <row r="1608" spans="2:12" x14ac:dyDescent="0.25">
      <c r="B1608" s="9"/>
      <c r="C1608" s="9"/>
      <c r="D1608" s="9"/>
      <c r="E1608" s="9"/>
      <c r="F1608" s="9"/>
      <c r="G1608" s="9"/>
      <c r="H1608" s="9"/>
      <c r="I1608" s="9"/>
      <c r="J1608" s="9"/>
      <c r="K1608" s="9"/>
      <c r="L1608" s="9"/>
    </row>
    <row r="1609" spans="2:12" ht="345" x14ac:dyDescent="0.25">
      <c r="B1609" s="9"/>
      <c r="C1609" s="9"/>
      <c r="D1609" s="9"/>
      <c r="E1609" s="9"/>
      <c r="F1609" s="9"/>
      <c r="G1609" s="9" t="s">
        <v>1366</v>
      </c>
      <c r="H1609" s="9"/>
      <c r="I1609" s="9"/>
      <c r="J1609" s="9"/>
      <c r="K1609" s="9"/>
      <c r="L1609" s="9"/>
    </row>
    <row r="1610" spans="2:12" ht="75" x14ac:dyDescent="0.25">
      <c r="B1610" s="9">
        <v>6</v>
      </c>
      <c r="C1610" s="9" t="s">
        <v>12</v>
      </c>
      <c r="D1610" s="9" t="s">
        <v>27</v>
      </c>
      <c r="E1610" s="9" t="s">
        <v>1368</v>
      </c>
      <c r="F1610" s="9" t="s">
        <v>15</v>
      </c>
      <c r="G1610" s="9" t="s">
        <v>1369</v>
      </c>
      <c r="H1610" s="9" t="s">
        <v>1367</v>
      </c>
      <c r="I1610" s="9">
        <f>-2 / 20</f>
        <v>-0.1</v>
      </c>
      <c r="J1610" s="9">
        <v>4</v>
      </c>
      <c r="K1610" s="9"/>
      <c r="L1610" s="9" t="s">
        <v>19</v>
      </c>
    </row>
    <row r="1611" spans="2:12" x14ac:dyDescent="0.25">
      <c r="B1611" s="9"/>
      <c r="C1611" s="9"/>
      <c r="D1611" s="9"/>
      <c r="E1611" s="9"/>
      <c r="F1611" s="9"/>
      <c r="G1611" s="9"/>
      <c r="H1611" s="9"/>
      <c r="I1611" s="9"/>
      <c r="J1611" s="9"/>
      <c r="K1611" s="9"/>
      <c r="L1611" s="9"/>
    </row>
    <row r="1612" spans="2:12" ht="345" x14ac:dyDescent="0.25">
      <c r="B1612" s="9"/>
      <c r="C1612" s="9"/>
      <c r="D1612" s="9"/>
      <c r="E1612" s="9"/>
      <c r="F1612" s="9"/>
      <c r="G1612" s="9" t="s">
        <v>1366</v>
      </c>
      <c r="H1612" s="9"/>
      <c r="I1612" s="9"/>
      <c r="J1612" s="9"/>
      <c r="K1612" s="9"/>
      <c r="L1612" s="9"/>
    </row>
    <row r="1613" spans="2:12" ht="75" x14ac:dyDescent="0.25">
      <c r="B1613" s="9">
        <v>7</v>
      </c>
      <c r="C1613" s="9" t="s">
        <v>12</v>
      </c>
      <c r="D1613" s="9" t="s">
        <v>13</v>
      </c>
      <c r="E1613" s="9" t="s">
        <v>1370</v>
      </c>
      <c r="F1613" s="9" t="s">
        <v>15</v>
      </c>
      <c r="G1613" s="9" t="s">
        <v>1371</v>
      </c>
      <c r="H1613" s="9" t="s">
        <v>1373</v>
      </c>
      <c r="I1613" s="10">
        <v>42060</v>
      </c>
      <c r="J1613" s="9">
        <v>4</v>
      </c>
      <c r="K1613" s="9"/>
      <c r="L1613" s="9" t="s">
        <v>19</v>
      </c>
    </row>
    <row r="1614" spans="2:12" x14ac:dyDescent="0.25">
      <c r="B1614" s="9"/>
      <c r="C1614" s="9"/>
      <c r="D1614" s="9"/>
      <c r="E1614" s="9"/>
      <c r="F1614" s="9"/>
      <c r="G1614" s="9"/>
      <c r="H1614" s="9"/>
      <c r="I1614" s="9"/>
      <c r="J1614" s="9"/>
      <c r="K1614" s="9"/>
      <c r="L1614" s="9"/>
    </row>
    <row r="1615" spans="2:12" ht="285" x14ac:dyDescent="0.25">
      <c r="B1615" s="9"/>
      <c r="C1615" s="9"/>
      <c r="D1615" s="9"/>
      <c r="E1615" s="9"/>
      <c r="F1615" s="9"/>
      <c r="G1615" s="9" t="s">
        <v>1372</v>
      </c>
      <c r="H1615" s="9"/>
      <c r="I1615" s="9"/>
      <c r="J1615" s="9"/>
      <c r="K1615" s="9"/>
      <c r="L1615" s="9"/>
    </row>
    <row r="1616" spans="2:12" ht="120" x14ac:dyDescent="0.25">
      <c r="B1616" s="9" t="s">
        <v>12</v>
      </c>
      <c r="C1616" s="9" t="s">
        <v>13</v>
      </c>
      <c r="D1616" s="9" t="s">
        <v>1374</v>
      </c>
      <c r="E1616" s="9" t="s">
        <v>15</v>
      </c>
      <c r="F1616" s="9" t="s">
        <v>1375</v>
      </c>
      <c r="G1616" s="9" t="s">
        <v>1353</v>
      </c>
      <c r="H1616" s="10">
        <v>42122</v>
      </c>
      <c r="I1616" s="9">
        <v>4</v>
      </c>
      <c r="J1616" s="9"/>
      <c r="K1616" s="9" t="s">
        <v>19</v>
      </c>
      <c r="L1616" s="9"/>
    </row>
    <row r="1617" spans="2:12" x14ac:dyDescent="0.25">
      <c r="B1617" s="9"/>
      <c r="C1617" s="9"/>
      <c r="D1617" s="9"/>
      <c r="E1617" s="9"/>
      <c r="F1617" s="9"/>
      <c r="G1617" s="9"/>
      <c r="H1617" s="9"/>
      <c r="I1617" s="9"/>
      <c r="J1617" s="9"/>
      <c r="K1617" s="9"/>
      <c r="L1617" s="9"/>
    </row>
    <row r="1618" spans="2:12" ht="300" x14ac:dyDescent="0.25">
      <c r="B1618" s="9"/>
      <c r="C1618" s="9"/>
      <c r="D1618" s="9"/>
      <c r="E1618" s="9"/>
      <c r="F1618" s="9" t="s">
        <v>1376</v>
      </c>
      <c r="G1618" s="9"/>
      <c r="H1618" s="9"/>
      <c r="I1618" s="9"/>
      <c r="J1618" s="9"/>
      <c r="K1618" s="9"/>
      <c r="L1618" s="9"/>
    </row>
    <row r="1619" spans="2:12" ht="75" x14ac:dyDescent="0.25">
      <c r="B1619" s="9">
        <v>2</v>
      </c>
      <c r="C1619" s="9" t="s">
        <v>12</v>
      </c>
      <c r="D1619" s="9" t="s">
        <v>27</v>
      </c>
      <c r="E1619" s="9" t="s">
        <v>1377</v>
      </c>
      <c r="F1619" s="9" t="s">
        <v>15</v>
      </c>
      <c r="G1619" s="9" t="s">
        <v>1378</v>
      </c>
      <c r="H1619" s="9" t="s">
        <v>1380</v>
      </c>
      <c r="I1619" s="9" t="s">
        <v>111</v>
      </c>
      <c r="J1619" s="9">
        <v>4</v>
      </c>
      <c r="K1619" s="9"/>
      <c r="L1619" s="9" t="s">
        <v>19</v>
      </c>
    </row>
    <row r="1620" spans="2:12" x14ac:dyDescent="0.25">
      <c r="B1620" s="9"/>
      <c r="C1620" s="9"/>
      <c r="D1620" s="9"/>
      <c r="E1620" s="9"/>
      <c r="F1620" s="9"/>
      <c r="G1620" s="9"/>
      <c r="H1620" s="9"/>
      <c r="I1620" s="9"/>
      <c r="J1620" s="9"/>
      <c r="K1620" s="9"/>
      <c r="L1620" s="9"/>
    </row>
    <row r="1621" spans="2:12" ht="255" x14ac:dyDescent="0.25">
      <c r="B1621" s="9"/>
      <c r="C1621" s="9"/>
      <c r="D1621" s="9"/>
      <c r="E1621" s="9"/>
      <c r="F1621" s="9"/>
      <c r="G1621" s="9" t="s">
        <v>1379</v>
      </c>
      <c r="H1621" s="9"/>
      <c r="I1621" s="9"/>
      <c r="J1621" s="9"/>
      <c r="K1621" s="9"/>
      <c r="L1621" s="9"/>
    </row>
    <row r="1622" spans="2:12" ht="75" x14ac:dyDescent="0.25">
      <c r="B1622" s="9">
        <v>3</v>
      </c>
      <c r="C1622" s="9" t="s">
        <v>12</v>
      </c>
      <c r="D1622" s="9" t="s">
        <v>27</v>
      </c>
      <c r="E1622" s="9" t="s">
        <v>1381</v>
      </c>
      <c r="F1622" s="9" t="s">
        <v>15</v>
      </c>
      <c r="G1622" s="9" t="s">
        <v>1382</v>
      </c>
      <c r="H1622" s="9" t="s">
        <v>1380</v>
      </c>
      <c r="I1622" s="9" t="s">
        <v>111</v>
      </c>
      <c r="J1622" s="9">
        <v>4</v>
      </c>
      <c r="K1622" s="9"/>
      <c r="L1622" s="9" t="s">
        <v>19</v>
      </c>
    </row>
    <row r="1623" spans="2:12" x14ac:dyDescent="0.25">
      <c r="B1623" s="9"/>
      <c r="C1623" s="9"/>
      <c r="D1623" s="9"/>
      <c r="E1623" s="9"/>
      <c r="F1623" s="9"/>
      <c r="G1623" s="9"/>
      <c r="H1623" s="9"/>
      <c r="I1623" s="9"/>
      <c r="J1623" s="9"/>
      <c r="K1623" s="9"/>
      <c r="L1623" s="9"/>
    </row>
    <row r="1624" spans="2:12" ht="255" x14ac:dyDescent="0.25">
      <c r="B1624" s="9"/>
      <c r="C1624" s="9"/>
      <c r="D1624" s="9"/>
      <c r="E1624" s="9"/>
      <c r="F1624" s="9"/>
      <c r="G1624" s="9" t="s">
        <v>1379</v>
      </c>
      <c r="H1624" s="9"/>
      <c r="I1624" s="9"/>
      <c r="J1624" s="9"/>
      <c r="K1624" s="9"/>
      <c r="L1624" s="9"/>
    </row>
    <row r="1625" spans="2:12" ht="90" x14ac:dyDescent="0.25">
      <c r="B1625" s="9">
        <v>4</v>
      </c>
      <c r="C1625" s="9" t="s">
        <v>12</v>
      </c>
      <c r="D1625" s="9" t="s">
        <v>13</v>
      </c>
      <c r="E1625" s="9" t="s">
        <v>1383</v>
      </c>
      <c r="F1625" s="9" t="s">
        <v>15</v>
      </c>
      <c r="G1625" s="9" t="s">
        <v>1384</v>
      </c>
      <c r="H1625" s="9" t="s">
        <v>1386</v>
      </c>
      <c r="I1625" s="10">
        <v>42152</v>
      </c>
      <c r="J1625" s="9">
        <v>4</v>
      </c>
      <c r="K1625" s="9"/>
      <c r="L1625" s="9" t="s">
        <v>19</v>
      </c>
    </row>
    <row r="1626" spans="2:12" x14ac:dyDescent="0.25">
      <c r="B1626" s="9"/>
      <c r="C1626" s="9"/>
      <c r="D1626" s="9"/>
      <c r="E1626" s="9"/>
      <c r="F1626" s="9"/>
      <c r="G1626" s="9"/>
      <c r="H1626" s="9"/>
      <c r="I1626" s="9"/>
      <c r="J1626" s="9"/>
      <c r="K1626" s="9"/>
      <c r="L1626" s="9"/>
    </row>
    <row r="1627" spans="2:12" ht="240" x14ac:dyDescent="0.25">
      <c r="B1627" s="9"/>
      <c r="C1627" s="9"/>
      <c r="D1627" s="9"/>
      <c r="E1627" s="9"/>
      <c r="F1627" s="9"/>
      <c r="G1627" s="9" t="s">
        <v>1385</v>
      </c>
      <c r="H1627" s="9"/>
      <c r="I1627" s="9"/>
      <c r="J1627" s="9"/>
      <c r="K1627" s="9"/>
      <c r="L1627" s="9"/>
    </row>
    <row r="1628" spans="2:12" ht="90" x14ac:dyDescent="0.25">
      <c r="B1628" s="9">
        <v>5</v>
      </c>
      <c r="C1628" s="9" t="s">
        <v>12</v>
      </c>
      <c r="D1628" s="9" t="s">
        <v>13</v>
      </c>
      <c r="E1628" s="9" t="s">
        <v>1387</v>
      </c>
      <c r="F1628" s="9" t="s">
        <v>15</v>
      </c>
      <c r="G1628" s="9" t="s">
        <v>1388</v>
      </c>
      <c r="H1628" s="9" t="s">
        <v>1386</v>
      </c>
      <c r="I1628" s="10">
        <v>42152</v>
      </c>
      <c r="J1628" s="9">
        <v>4</v>
      </c>
      <c r="K1628" s="9"/>
      <c r="L1628" s="9" t="s">
        <v>19</v>
      </c>
    </row>
    <row r="1629" spans="2:12" x14ac:dyDescent="0.25">
      <c r="B1629" s="9"/>
      <c r="C1629" s="9"/>
      <c r="D1629" s="9"/>
      <c r="E1629" s="9"/>
      <c r="F1629" s="9"/>
      <c r="G1629" s="9"/>
      <c r="H1629" s="9"/>
      <c r="I1629" s="9"/>
      <c r="J1629" s="9"/>
      <c r="K1629" s="9"/>
      <c r="L1629" s="9"/>
    </row>
    <row r="1630" spans="2:12" ht="240" x14ac:dyDescent="0.25">
      <c r="B1630" s="9"/>
      <c r="C1630" s="9"/>
      <c r="D1630" s="9"/>
      <c r="E1630" s="9"/>
      <c r="F1630" s="9"/>
      <c r="G1630" s="9" t="s">
        <v>1385</v>
      </c>
      <c r="H1630" s="9"/>
      <c r="I1630" s="9"/>
      <c r="J1630" s="9"/>
      <c r="K1630" s="9"/>
      <c r="L1630" s="9"/>
    </row>
    <row r="1631" spans="2:12" ht="90" x14ac:dyDescent="0.25">
      <c r="B1631" s="9">
        <v>6</v>
      </c>
      <c r="C1631" s="9" t="s">
        <v>12</v>
      </c>
      <c r="D1631" s="9" t="s">
        <v>13</v>
      </c>
      <c r="E1631" s="9" t="s">
        <v>1389</v>
      </c>
      <c r="F1631" s="9" t="s">
        <v>15</v>
      </c>
      <c r="G1631" s="9" t="s">
        <v>1390</v>
      </c>
      <c r="H1631" s="9" t="s">
        <v>1392</v>
      </c>
      <c r="I1631" s="10">
        <v>42026</v>
      </c>
      <c r="J1631" s="9">
        <v>4</v>
      </c>
      <c r="K1631" s="9"/>
      <c r="L1631" s="9" t="s">
        <v>19</v>
      </c>
    </row>
    <row r="1632" spans="2:12" x14ac:dyDescent="0.25">
      <c r="B1632" s="9"/>
      <c r="C1632" s="9"/>
      <c r="D1632" s="9"/>
      <c r="E1632" s="9"/>
      <c r="F1632" s="9"/>
      <c r="G1632" s="9"/>
      <c r="H1632" s="9"/>
      <c r="I1632" s="9"/>
      <c r="J1632" s="9"/>
      <c r="K1632" s="9"/>
      <c r="L1632" s="9"/>
    </row>
    <row r="1633" spans="2:12" ht="255" x14ac:dyDescent="0.25">
      <c r="B1633" s="9"/>
      <c r="C1633" s="9"/>
      <c r="D1633" s="9"/>
      <c r="E1633" s="9"/>
      <c r="F1633" s="9"/>
      <c r="G1633" s="9" t="s">
        <v>1391</v>
      </c>
      <c r="H1633" s="9"/>
      <c r="I1633" s="9"/>
      <c r="J1633" s="9"/>
      <c r="K1633" s="9"/>
      <c r="L1633" s="9"/>
    </row>
    <row r="1634" spans="2:12" ht="90" x14ac:dyDescent="0.25">
      <c r="B1634" s="9">
        <v>7</v>
      </c>
      <c r="C1634" s="9" t="s">
        <v>12</v>
      </c>
      <c r="D1634" s="9" t="s">
        <v>27</v>
      </c>
      <c r="E1634" s="9" t="s">
        <v>1393</v>
      </c>
      <c r="F1634" s="9" t="s">
        <v>15</v>
      </c>
      <c r="G1634" s="9" t="s">
        <v>1394</v>
      </c>
      <c r="H1634" s="9" t="s">
        <v>1392</v>
      </c>
      <c r="I1634" s="9">
        <f>-1 / 22</f>
        <v>-4.5454545454545456E-2</v>
      </c>
      <c r="J1634" s="9">
        <v>4</v>
      </c>
      <c r="K1634" s="9"/>
      <c r="L1634" s="9" t="s">
        <v>19</v>
      </c>
    </row>
    <row r="1635" spans="2:12" x14ac:dyDescent="0.25">
      <c r="B1635" s="9"/>
      <c r="C1635" s="9"/>
      <c r="D1635" s="9"/>
      <c r="E1635" s="9"/>
      <c r="F1635" s="9"/>
      <c r="G1635" s="9"/>
      <c r="H1635" s="9"/>
      <c r="I1635" s="9"/>
      <c r="J1635" s="9"/>
      <c r="K1635" s="9"/>
      <c r="L1635" s="9"/>
    </row>
    <row r="1636" spans="2:12" ht="255" x14ac:dyDescent="0.25">
      <c r="B1636" s="9"/>
      <c r="C1636" s="9"/>
      <c r="D1636" s="9"/>
      <c r="E1636" s="9"/>
      <c r="F1636" s="9"/>
      <c r="G1636" s="9" t="s">
        <v>1391</v>
      </c>
      <c r="H1636" s="9"/>
      <c r="I1636" s="9"/>
      <c r="J1636" s="9"/>
      <c r="K1636" s="9"/>
      <c r="L1636" s="9"/>
    </row>
    <row r="1637" spans="2:12" ht="90" x14ac:dyDescent="0.25">
      <c r="B1637" s="9">
        <v>8</v>
      </c>
      <c r="C1637" s="9" t="s">
        <v>12</v>
      </c>
      <c r="D1637" s="9" t="s">
        <v>13</v>
      </c>
      <c r="E1637" s="9" t="s">
        <v>1395</v>
      </c>
      <c r="F1637" s="9" t="s">
        <v>15</v>
      </c>
      <c r="G1637" s="9" t="s">
        <v>1396</v>
      </c>
      <c r="H1637" s="9" t="s">
        <v>1397</v>
      </c>
      <c r="I1637" s="10">
        <v>42026</v>
      </c>
      <c r="J1637" s="9">
        <v>4</v>
      </c>
      <c r="K1637" s="9"/>
      <c r="L1637" s="9" t="s">
        <v>19</v>
      </c>
    </row>
    <row r="1638" spans="2:12" x14ac:dyDescent="0.25">
      <c r="B1638" s="9"/>
      <c r="C1638" s="9"/>
      <c r="D1638" s="9"/>
      <c r="E1638" s="9"/>
      <c r="F1638" s="9"/>
      <c r="G1638" s="9"/>
      <c r="H1638" s="9"/>
      <c r="I1638" s="9"/>
      <c r="J1638" s="9"/>
      <c r="K1638" s="9"/>
      <c r="L1638" s="9"/>
    </row>
    <row r="1639" spans="2:12" ht="255" x14ac:dyDescent="0.25">
      <c r="B1639" s="9"/>
      <c r="C1639" s="9"/>
      <c r="D1639" s="9"/>
      <c r="E1639" s="9"/>
      <c r="F1639" s="9"/>
      <c r="G1639" s="9" t="s">
        <v>1391</v>
      </c>
      <c r="H1639" s="9"/>
      <c r="I1639" s="9"/>
      <c r="J1639" s="9"/>
      <c r="K1639" s="9"/>
      <c r="L1639" s="9"/>
    </row>
    <row r="1640" spans="2:12" ht="90" x14ac:dyDescent="0.25">
      <c r="B1640" s="9">
        <v>9</v>
      </c>
      <c r="C1640" s="9" t="s">
        <v>12</v>
      </c>
      <c r="D1640" s="9" t="s">
        <v>13</v>
      </c>
      <c r="E1640" s="9" t="s">
        <v>1398</v>
      </c>
      <c r="F1640" s="9" t="s">
        <v>15</v>
      </c>
      <c r="G1640" s="9" t="s">
        <v>1399</v>
      </c>
      <c r="H1640" s="9" t="s">
        <v>1397</v>
      </c>
      <c r="I1640" s="10">
        <v>42085</v>
      </c>
      <c r="J1640" s="9">
        <v>4</v>
      </c>
      <c r="K1640" s="9"/>
      <c r="L1640" s="9" t="s">
        <v>19</v>
      </c>
    </row>
    <row r="1641" spans="2:12" x14ac:dyDescent="0.25">
      <c r="B1641" s="9"/>
      <c r="C1641" s="9"/>
      <c r="D1641" s="9"/>
      <c r="E1641" s="9"/>
      <c r="F1641" s="9"/>
      <c r="G1641" s="9"/>
      <c r="H1641" s="9"/>
      <c r="I1641" s="9"/>
      <c r="J1641" s="9"/>
      <c r="K1641" s="9"/>
      <c r="L1641" s="9"/>
    </row>
    <row r="1642" spans="2:12" ht="255" x14ac:dyDescent="0.25">
      <c r="B1642" s="9"/>
      <c r="C1642" s="9"/>
      <c r="D1642" s="9"/>
      <c r="E1642" s="9"/>
      <c r="F1642" s="9"/>
      <c r="G1642" s="9" t="s">
        <v>1391</v>
      </c>
      <c r="H1642" s="9"/>
      <c r="I1642" s="9"/>
      <c r="J1642" s="9"/>
      <c r="K1642" s="9"/>
      <c r="L1642" s="9"/>
    </row>
    <row r="1643" spans="2:12" ht="90" x14ac:dyDescent="0.25">
      <c r="B1643" s="9">
        <v>10</v>
      </c>
      <c r="C1643" s="9" t="s">
        <v>12</v>
      </c>
      <c r="D1643" s="9" t="s">
        <v>27</v>
      </c>
      <c r="E1643" s="9" t="s">
        <v>1400</v>
      </c>
      <c r="F1643" s="9" t="s">
        <v>15</v>
      </c>
      <c r="G1643" s="9" t="s">
        <v>1401</v>
      </c>
      <c r="H1643" s="9" t="s">
        <v>1397</v>
      </c>
      <c r="I1643" s="9" t="s">
        <v>834</v>
      </c>
      <c r="J1643" s="9">
        <v>4</v>
      </c>
      <c r="K1643" s="9"/>
      <c r="L1643" s="9" t="s">
        <v>19</v>
      </c>
    </row>
    <row r="1644" spans="2:12" x14ac:dyDescent="0.25">
      <c r="B1644" s="9"/>
      <c r="C1644" s="9"/>
      <c r="D1644" s="9"/>
      <c r="E1644" s="9"/>
      <c r="F1644" s="9"/>
      <c r="G1644" s="9"/>
      <c r="H1644" s="9"/>
      <c r="I1644" s="9"/>
      <c r="J1644" s="9"/>
      <c r="K1644" s="9"/>
      <c r="L1644" s="9"/>
    </row>
    <row r="1645" spans="2:12" ht="255" x14ac:dyDescent="0.25">
      <c r="B1645" s="9"/>
      <c r="C1645" s="9"/>
      <c r="D1645" s="9"/>
      <c r="E1645" s="9"/>
      <c r="F1645" s="9"/>
      <c r="G1645" s="9" t="s">
        <v>1391</v>
      </c>
      <c r="H1645" s="9"/>
      <c r="I1645" s="9"/>
      <c r="J1645" s="9"/>
      <c r="K1645" s="9"/>
      <c r="L1645" s="9"/>
    </row>
    <row r="1646" spans="2:12" ht="75" x14ac:dyDescent="0.25">
      <c r="B1646" s="9">
        <v>11</v>
      </c>
      <c r="C1646" s="9" t="s">
        <v>12</v>
      </c>
      <c r="D1646" s="9" t="s">
        <v>27</v>
      </c>
      <c r="E1646" s="9" t="s">
        <v>1402</v>
      </c>
      <c r="F1646" s="9" t="s">
        <v>15</v>
      </c>
      <c r="G1646" s="9" t="s">
        <v>1403</v>
      </c>
      <c r="H1646" s="9" t="s">
        <v>615</v>
      </c>
      <c r="I1646" s="9" t="s">
        <v>111</v>
      </c>
      <c r="J1646" s="9">
        <v>4</v>
      </c>
      <c r="K1646" s="9"/>
      <c r="L1646" s="9" t="s">
        <v>19</v>
      </c>
    </row>
    <row r="1647" spans="2:12" ht="75" x14ac:dyDescent="0.25">
      <c r="B1647" s="9">
        <v>12</v>
      </c>
      <c r="C1647" s="9" t="s">
        <v>12</v>
      </c>
      <c r="D1647" s="9" t="s">
        <v>13</v>
      </c>
      <c r="E1647" s="9" t="s">
        <v>1404</v>
      </c>
      <c r="F1647" s="9" t="s">
        <v>15</v>
      </c>
      <c r="G1647" s="9" t="s">
        <v>1405</v>
      </c>
      <c r="H1647" s="9" t="s">
        <v>647</v>
      </c>
      <c r="I1647" s="10">
        <v>42150</v>
      </c>
      <c r="J1647" s="9">
        <v>4</v>
      </c>
      <c r="K1647" s="9"/>
      <c r="L1647" s="9" t="s">
        <v>19</v>
      </c>
    </row>
    <row r="1648" spans="2:12" x14ac:dyDescent="0.25">
      <c r="B1648" s="9"/>
      <c r="C1648" s="9"/>
      <c r="D1648" s="9"/>
      <c r="E1648" s="9"/>
      <c r="F1648" s="9"/>
      <c r="G1648" s="9"/>
      <c r="H1648" s="9"/>
      <c r="I1648" s="9"/>
      <c r="J1648" s="9"/>
      <c r="K1648" s="9"/>
      <c r="L1648" s="9"/>
    </row>
    <row r="1649" spans="2:12" ht="225" x14ac:dyDescent="0.25">
      <c r="B1649" s="9"/>
      <c r="C1649" s="9"/>
      <c r="D1649" s="9"/>
      <c r="E1649" s="9"/>
      <c r="F1649" s="9"/>
      <c r="G1649" s="9" t="s">
        <v>1406</v>
      </c>
      <c r="H1649" s="9"/>
      <c r="I1649" s="9"/>
      <c r="J1649" s="9"/>
      <c r="K1649" s="9"/>
      <c r="L1649" s="9"/>
    </row>
    <row r="1650" spans="2:12" ht="75" x14ac:dyDescent="0.25">
      <c r="B1650" s="9">
        <v>13</v>
      </c>
      <c r="C1650" s="9" t="s">
        <v>12</v>
      </c>
      <c r="D1650" s="9" t="s">
        <v>13</v>
      </c>
      <c r="E1650" s="9" t="s">
        <v>1407</v>
      </c>
      <c r="F1650" s="9" t="s">
        <v>15</v>
      </c>
      <c r="G1650" s="9" t="s">
        <v>1408</v>
      </c>
      <c r="H1650" s="9" t="s">
        <v>601</v>
      </c>
      <c r="I1650" s="10">
        <v>42081</v>
      </c>
      <c r="J1650" s="9">
        <v>4</v>
      </c>
      <c r="K1650" s="9"/>
      <c r="L1650" s="9" t="s">
        <v>19</v>
      </c>
    </row>
    <row r="1651" spans="2:12" x14ac:dyDescent="0.25">
      <c r="B1651" s="9"/>
      <c r="C1651" s="9"/>
      <c r="D1651" s="9"/>
      <c r="E1651" s="9"/>
      <c r="F1651" s="9"/>
      <c r="G1651" s="9"/>
      <c r="H1651" s="9"/>
      <c r="I1651" s="9"/>
      <c r="J1651" s="9"/>
      <c r="K1651" s="9"/>
      <c r="L1651" s="9"/>
    </row>
    <row r="1652" spans="2:12" ht="300" x14ac:dyDescent="0.25">
      <c r="B1652" s="9"/>
      <c r="C1652" s="9"/>
      <c r="D1652" s="9"/>
      <c r="E1652" s="9"/>
      <c r="F1652" s="9"/>
      <c r="G1652" s="9" t="s">
        <v>1409</v>
      </c>
      <c r="H1652" s="9"/>
      <c r="I1652" s="9"/>
      <c r="J1652" s="9"/>
      <c r="K1652" s="9"/>
      <c r="L1652" s="9"/>
    </row>
    <row r="1653" spans="2:12" ht="75" x14ac:dyDescent="0.25">
      <c r="B1653" s="9">
        <v>14</v>
      </c>
      <c r="C1653" s="9" t="s">
        <v>12</v>
      </c>
      <c r="D1653" s="9" t="s">
        <v>13</v>
      </c>
      <c r="E1653" s="9" t="s">
        <v>1410</v>
      </c>
      <c r="F1653" s="9" t="s">
        <v>15</v>
      </c>
      <c r="G1653" s="9" t="s">
        <v>1411</v>
      </c>
      <c r="H1653" s="9" t="s">
        <v>1413</v>
      </c>
      <c r="I1653" s="11">
        <v>20090</v>
      </c>
      <c r="J1653" s="9">
        <v>4</v>
      </c>
      <c r="K1653" s="9"/>
      <c r="L1653" s="9" t="s">
        <v>19</v>
      </c>
    </row>
    <row r="1654" spans="2:12" x14ac:dyDescent="0.25">
      <c r="B1654" s="9"/>
      <c r="C1654" s="9"/>
      <c r="D1654" s="9"/>
      <c r="E1654" s="9"/>
      <c r="F1654" s="9"/>
      <c r="G1654" s="9"/>
      <c r="H1654" s="9"/>
      <c r="I1654" s="9"/>
      <c r="J1654" s="9"/>
      <c r="K1654" s="9"/>
      <c r="L1654" s="9"/>
    </row>
    <row r="1655" spans="2:12" ht="255" x14ac:dyDescent="0.25">
      <c r="B1655" s="9"/>
      <c r="C1655" s="9"/>
      <c r="D1655" s="9"/>
      <c r="E1655" s="9"/>
      <c r="F1655" s="9"/>
      <c r="G1655" s="9" t="s">
        <v>1412</v>
      </c>
      <c r="H1655" s="9"/>
      <c r="I1655" s="9"/>
      <c r="J1655" s="9"/>
      <c r="K1655" s="9"/>
      <c r="L1655" s="9"/>
    </row>
    <row r="1656" spans="2:12" ht="75" x14ac:dyDescent="0.25">
      <c r="B1656" s="9" t="s">
        <v>12</v>
      </c>
      <c r="C1656" s="9" t="s">
        <v>13</v>
      </c>
      <c r="D1656" s="9" t="s">
        <v>1414</v>
      </c>
      <c r="E1656" s="9" t="s">
        <v>15</v>
      </c>
      <c r="F1656" s="9" t="s">
        <v>1415</v>
      </c>
      <c r="G1656" s="9" t="s">
        <v>859</v>
      </c>
      <c r="H1656" s="10">
        <v>42029</v>
      </c>
      <c r="I1656" s="9">
        <v>4</v>
      </c>
      <c r="J1656" s="9"/>
      <c r="K1656" s="9" t="s">
        <v>19</v>
      </c>
      <c r="L1656" s="9"/>
    </row>
    <row r="1657" spans="2:12" x14ac:dyDescent="0.25">
      <c r="B1657" s="9"/>
      <c r="C1657" s="9"/>
      <c r="D1657" s="9"/>
      <c r="E1657" s="9"/>
      <c r="F1657" s="9"/>
      <c r="G1657" s="9"/>
      <c r="H1657" s="9"/>
      <c r="I1657" s="9"/>
      <c r="J1657" s="9"/>
      <c r="K1657" s="9"/>
      <c r="L1657" s="9"/>
    </row>
    <row r="1658" spans="2:12" ht="105" x14ac:dyDescent="0.25">
      <c r="B1658" s="9"/>
      <c r="C1658" s="9"/>
      <c r="D1658" s="9"/>
      <c r="E1658" s="9"/>
      <c r="F1658" s="9" t="s">
        <v>1416</v>
      </c>
      <c r="G1658" s="9"/>
      <c r="H1658" s="9"/>
      <c r="I1658" s="9"/>
      <c r="J1658" s="9"/>
      <c r="K1658" s="9"/>
      <c r="L1658" s="9"/>
    </row>
    <row r="1659" spans="2:12" ht="75" x14ac:dyDescent="0.25">
      <c r="B1659" s="9">
        <v>2</v>
      </c>
      <c r="C1659" s="9" t="s">
        <v>12</v>
      </c>
      <c r="D1659" s="9" t="s">
        <v>27</v>
      </c>
      <c r="E1659" s="9" t="s">
        <v>1417</v>
      </c>
      <c r="F1659" s="9" t="s">
        <v>15</v>
      </c>
      <c r="G1659" s="9" t="s">
        <v>1418</v>
      </c>
      <c r="H1659" s="9" t="s">
        <v>801</v>
      </c>
      <c r="I1659" s="9">
        <f>-9 / 25</f>
        <v>-0.36</v>
      </c>
      <c r="J1659" s="9">
        <v>4</v>
      </c>
      <c r="K1659" s="9"/>
      <c r="L1659" s="9" t="s">
        <v>19</v>
      </c>
    </row>
    <row r="1660" spans="2:12" x14ac:dyDescent="0.25">
      <c r="B1660" s="9"/>
      <c r="C1660" s="9"/>
      <c r="D1660" s="9"/>
      <c r="E1660" s="9"/>
      <c r="F1660" s="9"/>
      <c r="G1660" s="9"/>
      <c r="H1660" s="9"/>
      <c r="I1660" s="9"/>
      <c r="J1660" s="9"/>
      <c r="K1660" s="9"/>
      <c r="L1660" s="9"/>
    </row>
    <row r="1661" spans="2:12" ht="270" x14ac:dyDescent="0.25">
      <c r="B1661" s="9"/>
      <c r="C1661" s="9"/>
      <c r="D1661" s="9"/>
      <c r="E1661" s="9"/>
      <c r="F1661" s="9"/>
      <c r="G1661" s="9" t="s">
        <v>1419</v>
      </c>
      <c r="H1661" s="9"/>
      <c r="I1661" s="9"/>
      <c r="J1661" s="9"/>
      <c r="K1661" s="9"/>
      <c r="L1661" s="9"/>
    </row>
    <row r="1662" spans="2:12" ht="90" x14ac:dyDescent="0.25">
      <c r="B1662" s="9">
        <v>3</v>
      </c>
      <c r="C1662" s="9" t="s">
        <v>12</v>
      </c>
      <c r="D1662" s="9" t="s">
        <v>13</v>
      </c>
      <c r="E1662" s="9" t="s">
        <v>1420</v>
      </c>
      <c r="F1662" s="9" t="s">
        <v>15</v>
      </c>
      <c r="G1662" s="9" t="s">
        <v>1421</v>
      </c>
      <c r="H1662" s="9" t="s">
        <v>1423</v>
      </c>
      <c r="I1662" s="9" t="s">
        <v>700</v>
      </c>
      <c r="J1662" s="9">
        <v>4</v>
      </c>
      <c r="K1662" s="9"/>
      <c r="L1662" s="9" t="s">
        <v>19</v>
      </c>
    </row>
    <row r="1663" spans="2:12" x14ac:dyDescent="0.25">
      <c r="B1663" s="9"/>
      <c r="C1663" s="9"/>
      <c r="D1663" s="9"/>
      <c r="E1663" s="9"/>
      <c r="F1663" s="9"/>
      <c r="G1663" s="9"/>
      <c r="H1663" s="9"/>
      <c r="I1663" s="9"/>
      <c r="J1663" s="9"/>
      <c r="K1663" s="9"/>
      <c r="L1663" s="9"/>
    </row>
    <row r="1664" spans="2:12" ht="300" x14ac:dyDescent="0.25">
      <c r="B1664" s="9"/>
      <c r="C1664" s="9"/>
      <c r="D1664" s="9"/>
      <c r="E1664" s="9"/>
      <c r="F1664" s="9"/>
      <c r="G1664" s="9" t="s">
        <v>1422</v>
      </c>
      <c r="H1664" s="9"/>
      <c r="I1664" s="9"/>
      <c r="J1664" s="9"/>
      <c r="K1664" s="9"/>
      <c r="L1664" s="9"/>
    </row>
    <row r="1665" spans="2:12" ht="90" x14ac:dyDescent="0.25">
      <c r="B1665" s="9" t="s">
        <v>12</v>
      </c>
      <c r="C1665" s="9" t="s">
        <v>13</v>
      </c>
      <c r="D1665" s="9" t="s">
        <v>1424</v>
      </c>
      <c r="E1665" s="9" t="s">
        <v>15</v>
      </c>
      <c r="F1665" s="9" t="s">
        <v>1425</v>
      </c>
      <c r="G1665" s="9" t="s">
        <v>1426</v>
      </c>
      <c r="H1665" s="10">
        <v>42034</v>
      </c>
      <c r="I1665" s="9">
        <v>4</v>
      </c>
      <c r="J1665" s="9"/>
      <c r="K1665" s="9" t="s">
        <v>19</v>
      </c>
      <c r="L1665" s="9"/>
    </row>
    <row r="1666" spans="2:12" ht="90" x14ac:dyDescent="0.25">
      <c r="B1666" s="9">
        <v>2</v>
      </c>
      <c r="C1666" s="9" t="s">
        <v>12</v>
      </c>
      <c r="D1666" s="9" t="s">
        <v>13</v>
      </c>
      <c r="E1666" s="9" t="s">
        <v>1427</v>
      </c>
      <c r="F1666" s="9" t="s">
        <v>15</v>
      </c>
      <c r="G1666" s="9" t="s">
        <v>1428</v>
      </c>
      <c r="H1666" s="9" t="s">
        <v>1004</v>
      </c>
      <c r="I1666" s="10">
        <v>42086</v>
      </c>
      <c r="J1666" s="9">
        <v>4</v>
      </c>
      <c r="K1666" s="9"/>
      <c r="L1666" s="9" t="s">
        <v>19</v>
      </c>
    </row>
    <row r="1667" spans="2:12" x14ac:dyDescent="0.25">
      <c r="B1667" s="9"/>
      <c r="C1667" s="9"/>
      <c r="D1667" s="9"/>
      <c r="E1667" s="9"/>
      <c r="F1667" s="9"/>
      <c r="G1667" s="9"/>
      <c r="H1667" s="9"/>
      <c r="I1667" s="9"/>
      <c r="J1667" s="9"/>
      <c r="K1667" s="9"/>
      <c r="L1667" s="9"/>
    </row>
    <row r="1668" spans="2:12" ht="105" x14ac:dyDescent="0.25">
      <c r="B1668" s="9"/>
      <c r="C1668" s="9"/>
      <c r="D1668" s="9"/>
      <c r="E1668" s="9"/>
      <c r="F1668" s="9"/>
      <c r="G1668" s="9" t="s">
        <v>1429</v>
      </c>
      <c r="H1668" s="9"/>
      <c r="I1668" s="9"/>
      <c r="J1668" s="9"/>
      <c r="K1668" s="9"/>
      <c r="L1668" s="9"/>
    </row>
    <row r="1669" spans="2:12" ht="90" x14ac:dyDescent="0.25">
      <c r="B1669" s="9">
        <v>3</v>
      </c>
      <c r="C1669" s="9" t="s">
        <v>12</v>
      </c>
      <c r="D1669" s="9" t="s">
        <v>13</v>
      </c>
      <c r="E1669" s="9" t="s">
        <v>1430</v>
      </c>
      <c r="F1669" s="9" t="s">
        <v>15</v>
      </c>
      <c r="G1669" s="9" t="s">
        <v>1431</v>
      </c>
      <c r="H1669" s="9" t="s">
        <v>1433</v>
      </c>
      <c r="I1669" s="11">
        <v>14946</v>
      </c>
      <c r="J1669" s="9">
        <v>4</v>
      </c>
      <c r="K1669" s="9"/>
      <c r="L1669" s="9" t="s">
        <v>19</v>
      </c>
    </row>
    <row r="1670" spans="2:12" x14ac:dyDescent="0.25">
      <c r="B1670" s="9"/>
      <c r="C1670" s="9"/>
      <c r="D1670" s="9"/>
      <c r="E1670" s="9"/>
      <c r="F1670" s="9"/>
      <c r="G1670" s="9"/>
      <c r="H1670" s="9"/>
      <c r="I1670" s="9"/>
      <c r="J1670" s="9"/>
      <c r="K1670" s="9"/>
      <c r="L1670" s="9"/>
    </row>
    <row r="1671" spans="2:12" ht="225" x14ac:dyDescent="0.25">
      <c r="B1671" s="9"/>
      <c r="C1671" s="9"/>
      <c r="D1671" s="9"/>
      <c r="E1671" s="9"/>
      <c r="F1671" s="9"/>
      <c r="G1671" s="9" t="s">
        <v>1432</v>
      </c>
      <c r="H1671" s="9"/>
      <c r="I1671" s="9"/>
      <c r="J1671" s="9"/>
      <c r="K1671" s="9"/>
      <c r="L1671" s="9"/>
    </row>
    <row r="1672" spans="2:12" ht="90" x14ac:dyDescent="0.25">
      <c r="B1672" s="9">
        <v>4</v>
      </c>
      <c r="C1672" s="9" t="s">
        <v>12</v>
      </c>
      <c r="D1672" s="9" t="s">
        <v>13</v>
      </c>
      <c r="E1672" s="9" t="s">
        <v>1434</v>
      </c>
      <c r="F1672" s="9" t="s">
        <v>15</v>
      </c>
      <c r="G1672" s="9" t="s">
        <v>1435</v>
      </c>
      <c r="H1672" s="9" t="s">
        <v>1433</v>
      </c>
      <c r="I1672" s="11">
        <v>14611</v>
      </c>
      <c r="J1672" s="9">
        <v>4</v>
      </c>
      <c r="K1672" s="9"/>
      <c r="L1672" s="9" t="s">
        <v>19</v>
      </c>
    </row>
    <row r="1673" spans="2:12" x14ac:dyDescent="0.25">
      <c r="B1673" s="9"/>
      <c r="C1673" s="9"/>
      <c r="D1673" s="9"/>
      <c r="E1673" s="9"/>
      <c r="F1673" s="9"/>
      <c r="G1673" s="9"/>
      <c r="H1673" s="9"/>
      <c r="I1673" s="9"/>
      <c r="J1673" s="9"/>
      <c r="K1673" s="9"/>
      <c r="L1673" s="9"/>
    </row>
    <row r="1674" spans="2:12" ht="225" x14ac:dyDescent="0.25">
      <c r="B1674" s="9"/>
      <c r="C1674" s="9"/>
      <c r="D1674" s="9"/>
      <c r="E1674" s="9"/>
      <c r="F1674" s="9"/>
      <c r="G1674" s="9" t="s">
        <v>1432</v>
      </c>
      <c r="H1674" s="9"/>
      <c r="I1674" s="9"/>
      <c r="J1674" s="9"/>
      <c r="K1674" s="9"/>
      <c r="L1674" s="9"/>
    </row>
    <row r="1675" spans="2:12" ht="75" x14ac:dyDescent="0.25">
      <c r="B1675" s="9">
        <v>5</v>
      </c>
      <c r="C1675" s="9" t="s">
        <v>12</v>
      </c>
      <c r="D1675" s="9" t="s">
        <v>27</v>
      </c>
      <c r="E1675" s="9" t="s">
        <v>1436</v>
      </c>
      <c r="F1675" s="9" t="s">
        <v>15</v>
      </c>
      <c r="G1675" s="9" t="s">
        <v>1437</v>
      </c>
      <c r="H1675" s="9" t="s">
        <v>1439</v>
      </c>
      <c r="I1675" s="9">
        <f>-5 / 38</f>
        <v>-0.13157894736842105</v>
      </c>
      <c r="J1675" s="9">
        <v>4</v>
      </c>
      <c r="K1675" s="9"/>
      <c r="L1675" s="9" t="s">
        <v>19</v>
      </c>
    </row>
    <row r="1676" spans="2:12" x14ac:dyDescent="0.25">
      <c r="B1676" s="9"/>
      <c r="C1676" s="9"/>
      <c r="D1676" s="9"/>
      <c r="E1676" s="9"/>
      <c r="F1676" s="9"/>
      <c r="G1676" s="9"/>
      <c r="H1676" s="9"/>
      <c r="I1676" s="9"/>
      <c r="J1676" s="9"/>
      <c r="K1676" s="9"/>
      <c r="L1676" s="9"/>
    </row>
    <row r="1677" spans="2:12" ht="300" x14ac:dyDescent="0.25">
      <c r="B1677" s="9"/>
      <c r="C1677" s="9"/>
      <c r="D1677" s="9"/>
      <c r="E1677" s="9"/>
      <c r="F1677" s="9"/>
      <c r="G1677" s="9" t="s">
        <v>1438</v>
      </c>
      <c r="H1677" s="9"/>
      <c r="I1677" s="9"/>
      <c r="J1677" s="9"/>
      <c r="K1677" s="9"/>
      <c r="L1677" s="9"/>
    </row>
    <row r="1678" spans="2:12" ht="75" x14ac:dyDescent="0.25">
      <c r="B1678" s="9">
        <v>6</v>
      </c>
      <c r="C1678" s="9" t="s">
        <v>12</v>
      </c>
      <c r="D1678" s="9" t="s">
        <v>27</v>
      </c>
      <c r="E1678" s="9" t="s">
        <v>1440</v>
      </c>
      <c r="F1678" s="9" t="s">
        <v>15</v>
      </c>
      <c r="G1678" s="9" t="s">
        <v>1441</v>
      </c>
      <c r="H1678" s="9" t="s">
        <v>1439</v>
      </c>
      <c r="I1678" s="9">
        <f>-3 / 38</f>
        <v>-7.8947368421052627E-2</v>
      </c>
      <c r="J1678" s="9">
        <v>4</v>
      </c>
      <c r="K1678" s="9"/>
      <c r="L1678" s="9" t="s">
        <v>19</v>
      </c>
    </row>
    <row r="1679" spans="2:12" x14ac:dyDescent="0.25">
      <c r="B1679" s="9"/>
      <c r="C1679" s="9"/>
      <c r="D1679" s="9"/>
      <c r="E1679" s="9"/>
      <c r="F1679" s="9"/>
      <c r="G1679" s="9"/>
      <c r="H1679" s="9"/>
      <c r="I1679" s="9"/>
      <c r="J1679" s="9"/>
      <c r="K1679" s="9"/>
      <c r="L1679" s="9"/>
    </row>
    <row r="1680" spans="2:12" ht="300" x14ac:dyDescent="0.25">
      <c r="B1680" s="9"/>
      <c r="C1680" s="9"/>
      <c r="D1680" s="9"/>
      <c r="E1680" s="9"/>
      <c r="F1680" s="9"/>
      <c r="G1680" s="9" t="s">
        <v>1438</v>
      </c>
      <c r="H1680" s="9"/>
      <c r="I1680" s="9"/>
      <c r="J1680" s="9"/>
      <c r="K1680" s="9"/>
      <c r="L1680" s="9"/>
    </row>
    <row r="1681" spans="2:12" ht="75" x14ac:dyDescent="0.25">
      <c r="B1681" s="9" t="s">
        <v>12</v>
      </c>
      <c r="C1681" s="9" t="s">
        <v>13</v>
      </c>
      <c r="D1681" s="9" t="s">
        <v>1442</v>
      </c>
      <c r="E1681" s="9" t="s">
        <v>15</v>
      </c>
      <c r="F1681" s="9" t="s">
        <v>1443</v>
      </c>
      <c r="G1681" s="9" t="s">
        <v>1445</v>
      </c>
      <c r="H1681" s="10">
        <v>42360</v>
      </c>
      <c r="I1681" s="9">
        <v>4</v>
      </c>
      <c r="J1681" s="9"/>
      <c r="K1681" s="9" t="s">
        <v>19</v>
      </c>
      <c r="L1681" s="9"/>
    </row>
    <row r="1682" spans="2:12" x14ac:dyDescent="0.25">
      <c r="B1682" s="9"/>
      <c r="C1682" s="9"/>
      <c r="D1682" s="9"/>
      <c r="E1682" s="9"/>
      <c r="F1682" s="9"/>
      <c r="G1682" s="9"/>
      <c r="H1682" s="9"/>
      <c r="I1682" s="9"/>
      <c r="J1682" s="9"/>
      <c r="K1682" s="9"/>
      <c r="L1682" s="9"/>
    </row>
    <row r="1683" spans="2:12" ht="180" x14ac:dyDescent="0.25">
      <c r="B1683" s="9"/>
      <c r="C1683" s="9"/>
      <c r="D1683" s="9"/>
      <c r="E1683" s="9"/>
      <c r="F1683" s="9" t="s">
        <v>1444</v>
      </c>
      <c r="G1683" s="9"/>
      <c r="H1683" s="9"/>
      <c r="I1683" s="9"/>
      <c r="J1683" s="9"/>
      <c r="K1683" s="9"/>
      <c r="L1683" s="9"/>
    </row>
    <row r="1684" spans="2:12" ht="90" x14ac:dyDescent="0.25">
      <c r="B1684" s="9">
        <v>2</v>
      </c>
      <c r="C1684" s="9" t="s">
        <v>12</v>
      </c>
      <c r="D1684" s="9" t="s">
        <v>27</v>
      </c>
      <c r="E1684" s="9" t="s">
        <v>1446</v>
      </c>
      <c r="F1684" s="9" t="s">
        <v>15</v>
      </c>
      <c r="G1684" s="9" t="s">
        <v>1447</v>
      </c>
      <c r="H1684" s="9" t="s">
        <v>1449</v>
      </c>
      <c r="I1684" s="9">
        <f>-2 / 22</f>
        <v>-9.0909090909090912E-2</v>
      </c>
      <c r="J1684" s="9">
        <v>4</v>
      </c>
      <c r="K1684" s="9"/>
      <c r="L1684" s="9" t="s">
        <v>19</v>
      </c>
    </row>
    <row r="1685" spans="2:12" x14ac:dyDescent="0.25">
      <c r="B1685" s="9"/>
      <c r="C1685" s="9"/>
      <c r="D1685" s="9"/>
      <c r="E1685" s="9"/>
      <c r="F1685" s="9"/>
      <c r="G1685" s="9"/>
      <c r="H1685" s="9"/>
      <c r="I1685" s="9"/>
      <c r="J1685" s="9"/>
      <c r="K1685" s="9"/>
      <c r="L1685" s="9"/>
    </row>
    <row r="1686" spans="2:12" ht="285" x14ac:dyDescent="0.25">
      <c r="B1686" s="9"/>
      <c r="C1686" s="9"/>
      <c r="D1686" s="9"/>
      <c r="E1686" s="9"/>
      <c r="F1686" s="9"/>
      <c r="G1686" s="9" t="s">
        <v>1448</v>
      </c>
      <c r="H1686" s="9"/>
      <c r="I1686" s="9"/>
      <c r="J1686" s="9"/>
      <c r="K1686" s="9"/>
      <c r="L1686" s="9"/>
    </row>
    <row r="1687" spans="2:12" ht="105" x14ac:dyDescent="0.25">
      <c r="B1687" s="9" t="s">
        <v>12</v>
      </c>
      <c r="C1687" s="9" t="s">
        <v>13</v>
      </c>
      <c r="D1687" s="9" t="s">
        <v>1450</v>
      </c>
      <c r="E1687" s="9" t="s">
        <v>15</v>
      </c>
      <c r="F1687" s="9" t="s">
        <v>1451</v>
      </c>
      <c r="G1687" s="9" t="s">
        <v>1049</v>
      </c>
      <c r="H1687" s="10">
        <v>42296</v>
      </c>
      <c r="I1687" s="9">
        <v>4</v>
      </c>
      <c r="J1687" s="9"/>
      <c r="K1687" s="9" t="s">
        <v>19</v>
      </c>
      <c r="L1687" s="9"/>
    </row>
    <row r="1688" spans="2:12" ht="75" x14ac:dyDescent="0.25">
      <c r="B1688" s="9">
        <v>2</v>
      </c>
      <c r="C1688" s="9" t="s">
        <v>12</v>
      </c>
      <c r="D1688" s="9" t="s">
        <v>13</v>
      </c>
      <c r="E1688" s="9" t="s">
        <v>1452</v>
      </c>
      <c r="F1688" s="9" t="s">
        <v>15</v>
      </c>
      <c r="G1688" s="9" t="s">
        <v>1453</v>
      </c>
      <c r="H1688" s="9" t="s">
        <v>1455</v>
      </c>
      <c r="I1688" s="10">
        <v>42026</v>
      </c>
      <c r="J1688" s="9">
        <v>4</v>
      </c>
      <c r="K1688" s="9"/>
      <c r="L1688" s="9" t="s">
        <v>19</v>
      </c>
    </row>
    <row r="1689" spans="2:12" x14ac:dyDescent="0.25">
      <c r="B1689" s="9"/>
      <c r="C1689" s="9"/>
      <c r="D1689" s="9"/>
      <c r="E1689" s="9"/>
      <c r="F1689" s="9"/>
      <c r="G1689" s="9"/>
      <c r="H1689" s="9"/>
      <c r="I1689" s="9"/>
      <c r="J1689" s="9"/>
      <c r="K1689" s="9"/>
      <c r="L1689" s="9"/>
    </row>
    <row r="1690" spans="2:12" ht="285" x14ac:dyDescent="0.25">
      <c r="B1690" s="9"/>
      <c r="C1690" s="9"/>
      <c r="D1690" s="9"/>
      <c r="E1690" s="9"/>
      <c r="F1690" s="9"/>
      <c r="G1690" s="9" t="s">
        <v>1454</v>
      </c>
      <c r="H1690" s="9"/>
      <c r="I1690" s="9"/>
      <c r="J1690" s="9"/>
      <c r="K1690" s="9"/>
      <c r="L1690" s="9"/>
    </row>
    <row r="1691" spans="2:12" ht="75" x14ac:dyDescent="0.25">
      <c r="B1691" s="9">
        <v>3</v>
      </c>
      <c r="C1691" s="9" t="s">
        <v>12</v>
      </c>
      <c r="D1691" s="9" t="s">
        <v>13</v>
      </c>
      <c r="E1691" s="9" t="s">
        <v>1456</v>
      </c>
      <c r="F1691" s="9" t="s">
        <v>15</v>
      </c>
      <c r="G1691" s="9" t="s">
        <v>1457</v>
      </c>
      <c r="H1691" s="9" t="s">
        <v>1455</v>
      </c>
      <c r="I1691" s="10">
        <v>42177</v>
      </c>
      <c r="J1691" s="9">
        <v>4</v>
      </c>
      <c r="K1691" s="9"/>
      <c r="L1691" s="9" t="s">
        <v>19</v>
      </c>
    </row>
    <row r="1692" spans="2:12" x14ac:dyDescent="0.25">
      <c r="B1692" s="9"/>
      <c r="C1692" s="9"/>
      <c r="D1692" s="9"/>
      <c r="E1692" s="9"/>
      <c r="F1692" s="9"/>
      <c r="G1692" s="9"/>
      <c r="H1692" s="9"/>
      <c r="I1692" s="9"/>
      <c r="J1692" s="9"/>
      <c r="K1692" s="9"/>
      <c r="L1692" s="9"/>
    </row>
    <row r="1693" spans="2:12" ht="285" x14ac:dyDescent="0.25">
      <c r="B1693" s="9"/>
      <c r="C1693" s="9"/>
      <c r="D1693" s="9"/>
      <c r="E1693" s="9"/>
      <c r="F1693" s="9"/>
      <c r="G1693" s="9" t="s">
        <v>1458</v>
      </c>
      <c r="H1693" s="9"/>
      <c r="I1693" s="9"/>
      <c r="J1693" s="9"/>
      <c r="K1693" s="9"/>
      <c r="L1693" s="9"/>
    </row>
    <row r="1694" spans="2:12" ht="75" x14ac:dyDescent="0.25">
      <c r="B1694" s="9">
        <v>4</v>
      </c>
      <c r="C1694" s="9" t="s">
        <v>12</v>
      </c>
      <c r="D1694" s="9" t="s">
        <v>13</v>
      </c>
      <c r="E1694" s="9" t="s">
        <v>1459</v>
      </c>
      <c r="F1694" s="9" t="s">
        <v>15</v>
      </c>
      <c r="G1694" s="9" t="s">
        <v>1460</v>
      </c>
      <c r="H1694" s="9" t="s">
        <v>1462</v>
      </c>
      <c r="I1694" s="10">
        <v>42027</v>
      </c>
      <c r="J1694" s="9">
        <v>4</v>
      </c>
      <c r="K1694" s="9"/>
      <c r="L1694" s="9" t="s">
        <v>19</v>
      </c>
    </row>
    <row r="1695" spans="2:12" x14ac:dyDescent="0.25">
      <c r="B1695" s="9"/>
      <c r="C1695" s="9"/>
      <c r="D1695" s="9"/>
      <c r="E1695" s="9"/>
      <c r="F1695" s="9"/>
      <c r="G1695" s="9"/>
      <c r="H1695" s="9"/>
      <c r="I1695" s="9"/>
      <c r="J1695" s="9"/>
      <c r="K1695" s="9"/>
      <c r="L1695" s="9"/>
    </row>
    <row r="1696" spans="2:12" ht="240" x14ac:dyDescent="0.25">
      <c r="B1696" s="9"/>
      <c r="C1696" s="9"/>
      <c r="D1696" s="9"/>
      <c r="E1696" s="9"/>
      <c r="F1696" s="9"/>
      <c r="G1696" s="9" t="s">
        <v>1461</v>
      </c>
      <c r="H1696" s="9"/>
      <c r="I1696" s="9"/>
      <c r="J1696" s="9"/>
      <c r="K1696" s="9"/>
      <c r="L1696" s="9"/>
    </row>
    <row r="1697" spans="2:12" ht="90" x14ac:dyDescent="0.25">
      <c r="B1697" s="9">
        <v>5</v>
      </c>
      <c r="C1697" s="9" t="s">
        <v>12</v>
      </c>
      <c r="D1697" s="9" t="s">
        <v>13</v>
      </c>
      <c r="E1697" s="9" t="s">
        <v>1463</v>
      </c>
      <c r="F1697" s="9" t="s">
        <v>15</v>
      </c>
      <c r="G1697" s="9" t="s">
        <v>1464</v>
      </c>
      <c r="H1697" s="9" t="s">
        <v>1465</v>
      </c>
      <c r="I1697" s="10">
        <v>42027</v>
      </c>
      <c r="J1697" s="9">
        <v>4</v>
      </c>
      <c r="K1697" s="9"/>
      <c r="L1697" s="9" t="s">
        <v>19</v>
      </c>
    </row>
    <row r="1698" spans="2:12" x14ac:dyDescent="0.25">
      <c r="B1698" s="9"/>
      <c r="C1698" s="9"/>
      <c r="D1698" s="9"/>
      <c r="E1698" s="9"/>
      <c r="F1698" s="9"/>
      <c r="G1698" s="9"/>
      <c r="H1698" s="9"/>
      <c r="I1698" s="9"/>
      <c r="J1698" s="9"/>
      <c r="K1698" s="9"/>
      <c r="L1698" s="9"/>
    </row>
    <row r="1699" spans="2:12" ht="240" x14ac:dyDescent="0.25">
      <c r="B1699" s="9"/>
      <c r="C1699" s="9"/>
      <c r="D1699" s="9"/>
      <c r="E1699" s="9"/>
      <c r="F1699" s="9"/>
      <c r="G1699" s="9" t="s">
        <v>1461</v>
      </c>
      <c r="H1699" s="9"/>
      <c r="I1699" s="9"/>
      <c r="J1699" s="9"/>
      <c r="K1699" s="9"/>
      <c r="L1699" s="9"/>
    </row>
    <row r="1700" spans="2:12" ht="75" x14ac:dyDescent="0.25">
      <c r="B1700" s="9">
        <v>6</v>
      </c>
      <c r="C1700" s="9" t="s">
        <v>12</v>
      </c>
      <c r="D1700" s="9" t="s">
        <v>13</v>
      </c>
      <c r="E1700" s="9" t="s">
        <v>1466</v>
      </c>
      <c r="F1700" s="9" t="s">
        <v>15</v>
      </c>
      <c r="G1700" s="9" t="s">
        <v>1467</v>
      </c>
      <c r="H1700" s="9" t="s">
        <v>1084</v>
      </c>
      <c r="I1700" s="10">
        <v>42117</v>
      </c>
      <c r="J1700" s="9">
        <v>4</v>
      </c>
      <c r="K1700" s="9"/>
      <c r="L1700" s="9" t="s">
        <v>19</v>
      </c>
    </row>
    <row r="1701" spans="2:12" x14ac:dyDescent="0.25">
      <c r="B1701" s="9"/>
      <c r="C1701" s="9"/>
      <c r="D1701" s="9"/>
      <c r="E1701" s="9"/>
      <c r="F1701" s="9"/>
      <c r="G1701" s="9"/>
      <c r="H1701" s="9"/>
      <c r="I1701" s="9"/>
      <c r="J1701" s="9"/>
      <c r="K1701" s="9"/>
      <c r="L1701" s="9"/>
    </row>
    <row r="1702" spans="2:12" ht="409.5" x14ac:dyDescent="0.25">
      <c r="B1702" s="9"/>
      <c r="C1702" s="9"/>
      <c r="D1702" s="9"/>
      <c r="E1702" s="9"/>
      <c r="F1702" s="9"/>
      <c r="G1702" s="9" t="s">
        <v>1468</v>
      </c>
      <c r="H1702" s="9"/>
      <c r="I1702" s="9"/>
      <c r="J1702" s="9"/>
      <c r="K1702" s="9"/>
      <c r="L1702" s="9"/>
    </row>
    <row r="1703" spans="2:12" ht="90" x14ac:dyDescent="0.25">
      <c r="B1703" s="9">
        <v>7</v>
      </c>
      <c r="C1703" s="9" t="s">
        <v>12</v>
      </c>
      <c r="D1703" s="9" t="s">
        <v>27</v>
      </c>
      <c r="E1703" s="9" t="s">
        <v>1469</v>
      </c>
      <c r="F1703" s="9" t="s">
        <v>15</v>
      </c>
      <c r="G1703" s="9" t="s">
        <v>1470</v>
      </c>
      <c r="H1703" s="9" t="s">
        <v>1300</v>
      </c>
      <c r="I1703" s="9" t="s">
        <v>1134</v>
      </c>
      <c r="J1703" s="9">
        <v>4</v>
      </c>
      <c r="K1703" s="9"/>
      <c r="L1703" s="9" t="s">
        <v>19</v>
      </c>
    </row>
    <row r="1704" spans="2:12" x14ac:dyDescent="0.25">
      <c r="B1704" s="9"/>
      <c r="C1704" s="9"/>
      <c r="D1704" s="9"/>
      <c r="E1704" s="9"/>
      <c r="F1704" s="9"/>
      <c r="G1704" s="9"/>
      <c r="H1704" s="9"/>
      <c r="I1704" s="9"/>
      <c r="J1704" s="9"/>
      <c r="K1704" s="9"/>
      <c r="L1704" s="9"/>
    </row>
    <row r="1705" spans="2:12" ht="240" x14ac:dyDescent="0.25">
      <c r="B1705" s="9"/>
      <c r="C1705" s="9"/>
      <c r="D1705" s="9"/>
      <c r="E1705" s="9"/>
      <c r="F1705" s="9"/>
      <c r="G1705" s="9" t="s">
        <v>1471</v>
      </c>
      <c r="H1705" s="9"/>
      <c r="I1705" s="9"/>
      <c r="J1705" s="9"/>
      <c r="K1705" s="9"/>
      <c r="L1705" s="9"/>
    </row>
    <row r="1706" spans="2:12" ht="75" x14ac:dyDescent="0.25">
      <c r="B1706" s="9">
        <v>8</v>
      </c>
      <c r="C1706" s="9" t="s">
        <v>12</v>
      </c>
      <c r="D1706" s="9" t="s">
        <v>13</v>
      </c>
      <c r="E1706" s="9" t="s">
        <v>1472</v>
      </c>
      <c r="F1706" s="9" t="s">
        <v>15</v>
      </c>
      <c r="G1706" s="9" t="s">
        <v>1473</v>
      </c>
      <c r="H1706" s="9" t="s">
        <v>1475</v>
      </c>
      <c r="I1706" s="10">
        <v>42270</v>
      </c>
      <c r="J1706" s="9">
        <v>4</v>
      </c>
      <c r="K1706" s="9"/>
      <c r="L1706" s="9" t="s">
        <v>19</v>
      </c>
    </row>
    <row r="1707" spans="2:12" x14ac:dyDescent="0.25">
      <c r="B1707" s="9"/>
      <c r="C1707" s="9"/>
      <c r="D1707" s="9"/>
      <c r="E1707" s="9"/>
      <c r="F1707" s="9"/>
      <c r="G1707" s="9"/>
      <c r="H1707" s="9"/>
      <c r="I1707" s="9"/>
      <c r="J1707" s="9"/>
      <c r="K1707" s="9"/>
      <c r="L1707" s="9"/>
    </row>
    <row r="1708" spans="2:12" ht="255" x14ac:dyDescent="0.25">
      <c r="B1708" s="9"/>
      <c r="C1708" s="9"/>
      <c r="D1708" s="9"/>
      <c r="E1708" s="9"/>
      <c r="F1708" s="9"/>
      <c r="G1708" s="9" t="s">
        <v>1474</v>
      </c>
      <c r="H1708" s="9"/>
      <c r="I1708" s="9"/>
      <c r="J1708" s="9"/>
      <c r="K1708" s="9"/>
      <c r="L1708" s="9"/>
    </row>
    <row r="1709" spans="2:12" ht="75" x14ac:dyDescent="0.25">
      <c r="B1709" s="9">
        <v>9</v>
      </c>
      <c r="C1709" s="9" t="s">
        <v>12</v>
      </c>
      <c r="D1709" s="9" t="s">
        <v>13</v>
      </c>
      <c r="E1709" s="9" t="s">
        <v>1476</v>
      </c>
      <c r="F1709" s="9" t="s">
        <v>15</v>
      </c>
      <c r="G1709" s="9" t="s">
        <v>1408</v>
      </c>
      <c r="H1709" s="9" t="s">
        <v>601</v>
      </c>
      <c r="I1709" s="10">
        <v>42073</v>
      </c>
      <c r="J1709" s="9">
        <v>4</v>
      </c>
      <c r="K1709" s="9"/>
      <c r="L1709" s="9" t="s">
        <v>19</v>
      </c>
    </row>
    <row r="1710" spans="2:12" x14ac:dyDescent="0.25">
      <c r="B1710" s="9"/>
      <c r="C1710" s="9"/>
      <c r="D1710" s="9"/>
      <c r="E1710" s="9"/>
      <c r="F1710" s="9"/>
      <c r="G1710" s="9"/>
      <c r="H1710" s="9"/>
      <c r="I1710" s="9"/>
      <c r="J1710" s="9"/>
      <c r="K1710" s="9"/>
      <c r="L1710" s="9"/>
    </row>
    <row r="1711" spans="2:12" ht="300" x14ac:dyDescent="0.25">
      <c r="B1711" s="9"/>
      <c r="C1711" s="9"/>
      <c r="D1711" s="9"/>
      <c r="E1711" s="9"/>
      <c r="F1711" s="9"/>
      <c r="G1711" s="9" t="s">
        <v>1477</v>
      </c>
      <c r="H1711" s="9"/>
      <c r="I1711" s="9"/>
      <c r="J1711" s="9"/>
      <c r="K1711" s="9"/>
      <c r="L1711" s="9"/>
    </row>
    <row r="1712" spans="2:12" ht="75" x14ac:dyDescent="0.25">
      <c r="B1712" s="9">
        <v>10</v>
      </c>
      <c r="C1712" s="9" t="s">
        <v>12</v>
      </c>
      <c r="D1712" s="9" t="s">
        <v>27</v>
      </c>
      <c r="E1712" s="9" t="s">
        <v>1478</v>
      </c>
      <c r="F1712" s="9" t="s">
        <v>15</v>
      </c>
      <c r="G1712" s="9" t="s">
        <v>1360</v>
      </c>
      <c r="H1712" s="9" t="s">
        <v>1363</v>
      </c>
      <c r="I1712" s="9" t="s">
        <v>30</v>
      </c>
      <c r="J1712" s="9">
        <v>4</v>
      </c>
      <c r="K1712" s="9"/>
      <c r="L1712" s="9" t="s">
        <v>19</v>
      </c>
    </row>
    <row r="1713" spans="2:13" x14ac:dyDescent="0.25">
      <c r="B1713" s="9"/>
      <c r="C1713" s="9"/>
      <c r="D1713" s="9"/>
      <c r="E1713" s="9"/>
      <c r="F1713" s="9"/>
      <c r="G1713" s="9"/>
      <c r="H1713" s="9"/>
      <c r="I1713" s="9"/>
      <c r="J1713" s="9"/>
      <c r="K1713" s="9"/>
      <c r="L1713" s="9"/>
    </row>
    <row r="1714" spans="2:13" ht="270" x14ac:dyDescent="0.25">
      <c r="B1714" s="9"/>
      <c r="C1714" s="9"/>
      <c r="D1714" s="9"/>
      <c r="E1714" s="9"/>
      <c r="F1714" s="9"/>
      <c r="G1714" s="9" t="s">
        <v>1479</v>
      </c>
      <c r="H1714" s="9"/>
      <c r="I1714" s="9"/>
      <c r="J1714" s="9"/>
      <c r="K1714" s="9"/>
      <c r="L1714" s="9"/>
    </row>
    <row r="1715" spans="2:13" ht="75" x14ac:dyDescent="0.25">
      <c r="B1715" s="9">
        <v>11</v>
      </c>
      <c r="C1715" s="9" t="s">
        <v>12</v>
      </c>
      <c r="D1715" s="9" t="s">
        <v>13</v>
      </c>
      <c r="E1715" s="9" t="s">
        <v>1480</v>
      </c>
      <c r="F1715" s="9" t="s">
        <v>15</v>
      </c>
      <c r="G1715" s="9" t="s">
        <v>1481</v>
      </c>
      <c r="H1715" s="9" t="s">
        <v>1483</v>
      </c>
      <c r="I1715" s="11">
        <v>14001</v>
      </c>
      <c r="J1715" s="9">
        <v>4</v>
      </c>
      <c r="K1715" s="9"/>
      <c r="L1715" s="9" t="s">
        <v>19</v>
      </c>
    </row>
    <row r="1716" spans="2:13" x14ac:dyDescent="0.25">
      <c r="B1716" s="9"/>
      <c r="C1716" s="9"/>
      <c r="D1716" s="9"/>
      <c r="E1716" s="9"/>
      <c r="F1716" s="9"/>
      <c r="G1716" s="9"/>
      <c r="H1716" s="9"/>
      <c r="I1716" s="9"/>
      <c r="J1716" s="9"/>
      <c r="K1716" s="9"/>
      <c r="L1716" s="9"/>
    </row>
    <row r="1717" spans="2:13" ht="300" x14ac:dyDescent="0.25">
      <c r="B1717" s="9"/>
      <c r="C1717" s="9"/>
      <c r="D1717" s="9"/>
      <c r="E1717" s="9"/>
      <c r="F1717" s="9"/>
      <c r="G1717" s="9" t="s">
        <v>1482</v>
      </c>
      <c r="H1717" s="9"/>
      <c r="I1717" s="9"/>
      <c r="J1717" s="9"/>
      <c r="K1717" s="9"/>
      <c r="L1717" s="9"/>
    </row>
    <row r="1718" spans="2:13" ht="75" x14ac:dyDescent="0.25">
      <c r="B1718" s="9">
        <v>12</v>
      </c>
      <c r="C1718" s="9" t="s">
        <v>12</v>
      </c>
      <c r="D1718" s="9" t="s">
        <v>13</v>
      </c>
      <c r="E1718" s="9" t="s">
        <v>1484</v>
      </c>
      <c r="F1718" s="9" t="s">
        <v>15</v>
      </c>
      <c r="G1718" s="9" t="s">
        <v>1485</v>
      </c>
      <c r="H1718" s="9" t="s">
        <v>1483</v>
      </c>
      <c r="I1718" s="11">
        <v>13971</v>
      </c>
      <c r="J1718" s="9">
        <v>4</v>
      </c>
      <c r="K1718" s="9"/>
      <c r="L1718" s="9" t="s">
        <v>19</v>
      </c>
    </row>
    <row r="1719" spans="2:13" x14ac:dyDescent="0.25">
      <c r="B1719" s="9"/>
      <c r="C1719" s="9"/>
      <c r="D1719" s="9"/>
      <c r="E1719" s="9"/>
      <c r="F1719" s="9"/>
      <c r="G1719" s="9"/>
      <c r="H1719" s="9"/>
      <c r="I1719" s="9"/>
      <c r="J1719" s="9"/>
      <c r="K1719" s="9"/>
      <c r="L1719" s="9"/>
    </row>
    <row r="1720" spans="2:13" ht="300" x14ac:dyDescent="0.25">
      <c r="B1720" s="9"/>
      <c r="C1720" s="9"/>
      <c r="D1720" s="9"/>
      <c r="E1720" s="9"/>
      <c r="F1720" s="9"/>
      <c r="G1720" s="9" t="s">
        <v>1482</v>
      </c>
      <c r="H1720" s="9"/>
      <c r="I1720" s="9"/>
      <c r="J1720" s="9"/>
      <c r="K1720" s="9"/>
      <c r="L1720" s="9"/>
    </row>
    <row r="1721" spans="2:13" ht="75" x14ac:dyDescent="0.25">
      <c r="B1721" s="9">
        <v>13</v>
      </c>
      <c r="C1721" s="9" t="s">
        <v>12</v>
      </c>
      <c r="D1721" s="9" t="s">
        <v>13</v>
      </c>
      <c r="E1721" s="9" t="s">
        <v>1486</v>
      </c>
      <c r="F1721" s="9" t="s">
        <v>15</v>
      </c>
      <c r="G1721" s="9" t="s">
        <v>1487</v>
      </c>
      <c r="H1721" s="9" t="s">
        <v>1489</v>
      </c>
      <c r="I1721" s="11">
        <v>14215</v>
      </c>
      <c r="J1721" s="9">
        <v>4</v>
      </c>
      <c r="K1721" s="9"/>
      <c r="L1721" s="9" t="s">
        <v>19</v>
      </c>
    </row>
    <row r="1722" spans="2:13" x14ac:dyDescent="0.25">
      <c r="B1722" s="9"/>
      <c r="C1722" s="9"/>
      <c r="D1722" s="9"/>
      <c r="E1722" s="9"/>
      <c r="F1722" s="9"/>
      <c r="G1722" s="9"/>
      <c r="H1722" s="9"/>
      <c r="I1722" s="9"/>
      <c r="J1722" s="9"/>
      <c r="K1722" s="9"/>
      <c r="L1722" s="9"/>
    </row>
    <row r="1723" spans="2:13" ht="225" x14ac:dyDescent="0.25">
      <c r="B1723" s="9"/>
      <c r="C1723" s="9"/>
      <c r="D1723" s="9"/>
      <c r="E1723" s="9"/>
      <c r="F1723" s="9"/>
      <c r="G1723" s="9" t="s">
        <v>1488</v>
      </c>
      <c r="H1723" s="9"/>
      <c r="I1723" s="9"/>
      <c r="J1723" s="9"/>
      <c r="K1723" s="9"/>
      <c r="L1723" s="9"/>
    </row>
    <row r="1724" spans="2:13" ht="75" x14ac:dyDescent="0.25">
      <c r="B1724" s="9">
        <v>14</v>
      </c>
      <c r="C1724" s="9" t="s">
        <v>12</v>
      </c>
      <c r="D1724" s="9" t="s">
        <v>13</v>
      </c>
      <c r="E1724" s="9" t="s">
        <v>1490</v>
      </c>
      <c r="F1724" s="9" t="s">
        <v>15</v>
      </c>
      <c r="G1724" s="9" t="s">
        <v>1491</v>
      </c>
      <c r="H1724" s="9" t="s">
        <v>1489</v>
      </c>
      <c r="I1724" s="9" t="s">
        <v>1492</v>
      </c>
      <c r="J1724" s="9">
        <v>4</v>
      </c>
      <c r="K1724" s="9"/>
      <c r="L1724" s="9" t="s">
        <v>19</v>
      </c>
    </row>
    <row r="1725" spans="2:13" x14ac:dyDescent="0.25">
      <c r="B1725" s="9"/>
      <c r="C1725" s="9"/>
      <c r="D1725" s="9"/>
      <c r="E1725" s="9"/>
      <c r="F1725" s="9"/>
      <c r="G1725" s="9"/>
      <c r="H1725" s="9"/>
      <c r="I1725" s="9"/>
      <c r="J1725" s="9"/>
      <c r="K1725" s="9"/>
      <c r="L1725" s="9"/>
    </row>
    <row r="1726" spans="2:13" ht="225" x14ac:dyDescent="0.25">
      <c r="B1726" s="9"/>
      <c r="C1726" s="9"/>
      <c r="D1726" s="9"/>
      <c r="E1726" s="9"/>
      <c r="F1726" s="9"/>
      <c r="G1726" s="9" t="s">
        <v>1488</v>
      </c>
      <c r="H1726" s="9"/>
      <c r="I1726" s="9"/>
      <c r="J1726" s="9"/>
      <c r="K1726" s="9"/>
      <c r="L1726" s="9"/>
    </row>
    <row r="1727" spans="2:13" ht="90" x14ac:dyDescent="0.25">
      <c r="B1727" s="9" t="s">
        <v>12</v>
      </c>
      <c r="C1727" s="9" t="s">
        <v>13</v>
      </c>
      <c r="D1727" s="9" t="s">
        <v>1493</v>
      </c>
      <c r="E1727" s="9" t="s">
        <v>15</v>
      </c>
      <c r="F1727" s="9" t="s">
        <v>1494</v>
      </c>
      <c r="G1727" s="9" t="s">
        <v>1496</v>
      </c>
      <c r="H1727" s="11">
        <v>28611</v>
      </c>
      <c r="I1727" s="9">
        <v>4</v>
      </c>
      <c r="J1727" s="9"/>
      <c r="K1727" s="9" t="s">
        <v>19</v>
      </c>
      <c r="L1727" s="9">
        <v>49</v>
      </c>
      <c r="M1727" s="9">
        <v>1</v>
      </c>
    </row>
    <row r="1728" spans="2:13" x14ac:dyDescent="0.25">
      <c r="B1728" s="9"/>
      <c r="C1728" s="9"/>
      <c r="D1728" s="9"/>
      <c r="E1728" s="9"/>
      <c r="F1728" s="9"/>
      <c r="G1728" s="9"/>
      <c r="H1728" s="9"/>
      <c r="I1728" s="9"/>
      <c r="J1728" s="9"/>
      <c r="K1728" s="9"/>
      <c r="L1728" s="9"/>
    </row>
    <row r="1729" spans="2:12" ht="150" x14ac:dyDescent="0.25">
      <c r="B1729" s="9"/>
      <c r="C1729" s="9"/>
      <c r="D1729" s="9"/>
      <c r="E1729" s="9"/>
      <c r="F1729" s="9" t="s">
        <v>1495</v>
      </c>
      <c r="G1729" s="9"/>
      <c r="H1729" s="9"/>
      <c r="I1729" s="9"/>
      <c r="J1729" s="9"/>
      <c r="K1729" s="9"/>
      <c r="L1729" s="9"/>
    </row>
    <row r="1730" spans="2:12" ht="75" x14ac:dyDescent="0.25">
      <c r="B1730" s="9">
        <v>2</v>
      </c>
      <c r="C1730" s="9" t="s">
        <v>12</v>
      </c>
      <c r="D1730" s="9" t="s">
        <v>13</v>
      </c>
      <c r="E1730" s="9" t="s">
        <v>1497</v>
      </c>
      <c r="F1730" s="9" t="s">
        <v>15</v>
      </c>
      <c r="G1730" s="9" t="s">
        <v>1498</v>
      </c>
      <c r="H1730" s="9" t="s">
        <v>195</v>
      </c>
      <c r="I1730" s="11">
        <v>28550</v>
      </c>
      <c r="J1730" s="9">
        <v>4</v>
      </c>
      <c r="K1730" s="9"/>
      <c r="L1730" s="9" t="s">
        <v>19</v>
      </c>
    </row>
    <row r="1731" spans="2:12" x14ac:dyDescent="0.25">
      <c r="B1731" s="9"/>
      <c r="C1731" s="9"/>
      <c r="D1731" s="9"/>
      <c r="E1731" s="9"/>
      <c r="F1731" s="9"/>
      <c r="G1731" s="9"/>
      <c r="H1731" s="9"/>
      <c r="I1731" s="9"/>
      <c r="J1731" s="9"/>
      <c r="K1731" s="9"/>
      <c r="L1731" s="9"/>
    </row>
    <row r="1732" spans="2:12" ht="225" x14ac:dyDescent="0.25">
      <c r="B1732" s="9"/>
      <c r="C1732" s="9"/>
      <c r="D1732" s="9"/>
      <c r="E1732" s="9"/>
      <c r="F1732" s="9"/>
      <c r="G1732" s="9" t="s">
        <v>1495</v>
      </c>
      <c r="H1732" s="9"/>
      <c r="I1732" s="9"/>
      <c r="J1732" s="9"/>
      <c r="K1732" s="9"/>
      <c r="L1732" s="9"/>
    </row>
    <row r="1733" spans="2:12" ht="75" x14ac:dyDescent="0.25">
      <c r="B1733" s="9">
        <v>3</v>
      </c>
      <c r="C1733" s="9" t="s">
        <v>12</v>
      </c>
      <c r="D1733" s="9" t="s">
        <v>27</v>
      </c>
      <c r="E1733" s="9" t="s">
        <v>1499</v>
      </c>
      <c r="F1733" s="9" t="s">
        <v>15</v>
      </c>
      <c r="G1733" s="9" t="s">
        <v>1500</v>
      </c>
      <c r="H1733" s="9" t="s">
        <v>1501</v>
      </c>
      <c r="I1733" s="9">
        <f>-1 / 38</f>
        <v>-2.6315789473684209E-2</v>
      </c>
      <c r="J1733" s="9">
        <v>4</v>
      </c>
      <c r="K1733" s="9"/>
      <c r="L1733" s="9" t="s">
        <v>19</v>
      </c>
    </row>
    <row r="1734" spans="2:12" x14ac:dyDescent="0.25">
      <c r="B1734" s="9"/>
      <c r="C1734" s="9"/>
      <c r="D1734" s="9"/>
      <c r="E1734" s="9"/>
      <c r="F1734" s="9"/>
      <c r="G1734" s="9"/>
      <c r="H1734" s="9"/>
      <c r="I1734" s="9"/>
      <c r="J1734" s="9"/>
      <c r="K1734" s="9"/>
      <c r="L1734" s="9"/>
    </row>
    <row r="1735" spans="2:12" ht="225" x14ac:dyDescent="0.25">
      <c r="B1735" s="9"/>
      <c r="C1735" s="9"/>
      <c r="D1735" s="9"/>
      <c r="E1735" s="9"/>
      <c r="F1735" s="9"/>
      <c r="G1735" s="9" t="s">
        <v>1495</v>
      </c>
      <c r="H1735" s="9"/>
      <c r="I1735" s="9"/>
      <c r="J1735" s="9"/>
      <c r="K1735" s="9"/>
      <c r="L1735" s="9"/>
    </row>
    <row r="1736" spans="2:12" ht="75" x14ac:dyDescent="0.25">
      <c r="B1736" s="9">
        <v>6</v>
      </c>
      <c r="C1736" s="9" t="s">
        <v>12</v>
      </c>
      <c r="D1736" s="9" t="s">
        <v>13</v>
      </c>
      <c r="E1736" s="9" t="s">
        <v>1503</v>
      </c>
      <c r="F1736" s="9" t="s">
        <v>15</v>
      </c>
      <c r="G1736" s="9" t="s">
        <v>1504</v>
      </c>
      <c r="H1736" s="9" t="s">
        <v>1506</v>
      </c>
      <c r="I1736" s="10">
        <v>42057</v>
      </c>
      <c r="J1736" s="9">
        <v>4</v>
      </c>
      <c r="K1736" s="9"/>
      <c r="L1736" s="9" t="s">
        <v>19</v>
      </c>
    </row>
    <row r="1737" spans="2:12" x14ac:dyDescent="0.25">
      <c r="B1737" s="9"/>
      <c r="C1737" s="9"/>
      <c r="D1737" s="9"/>
      <c r="E1737" s="9"/>
      <c r="F1737" s="9"/>
      <c r="G1737" s="9"/>
      <c r="H1737" s="9"/>
      <c r="I1737" s="9"/>
      <c r="J1737" s="9"/>
      <c r="K1737" s="9"/>
      <c r="L1737" s="9"/>
    </row>
    <row r="1738" spans="2:12" ht="225" x14ac:dyDescent="0.25">
      <c r="B1738" s="9"/>
      <c r="C1738" s="9"/>
      <c r="D1738" s="9"/>
      <c r="E1738" s="9"/>
      <c r="F1738" s="9"/>
      <c r="G1738" s="9" t="s">
        <v>1502</v>
      </c>
      <c r="H1738" s="9"/>
      <c r="I1738" s="9"/>
      <c r="J1738" s="9"/>
      <c r="K1738" s="9"/>
      <c r="L1738" s="9"/>
    </row>
    <row r="1739" spans="2:12" x14ac:dyDescent="0.25">
      <c r="B1739" s="9"/>
      <c r="C1739" s="9"/>
      <c r="D1739" s="9"/>
      <c r="E1739" s="9"/>
      <c r="F1739" s="9"/>
      <c r="G1739" s="9"/>
      <c r="H1739" s="9"/>
      <c r="I1739" s="9"/>
      <c r="J1739" s="9"/>
      <c r="K1739" s="9"/>
      <c r="L1739" s="9"/>
    </row>
    <row r="1740" spans="2:12" ht="330" x14ac:dyDescent="0.25">
      <c r="B1740" s="9"/>
      <c r="C1740" s="9"/>
      <c r="D1740" s="9"/>
      <c r="E1740" s="9"/>
      <c r="F1740" s="9"/>
      <c r="G1740" s="9" t="s">
        <v>1505</v>
      </c>
      <c r="H1740" s="9"/>
      <c r="I1740" s="9"/>
      <c r="J1740" s="9"/>
      <c r="K1740" s="9"/>
      <c r="L1740" s="9"/>
    </row>
    <row r="1741" spans="2:12" ht="75" x14ac:dyDescent="0.25">
      <c r="B1741" s="9">
        <v>7</v>
      </c>
      <c r="C1741" s="9" t="s">
        <v>12</v>
      </c>
      <c r="D1741" s="9" t="s">
        <v>13</v>
      </c>
      <c r="E1741" s="9" t="s">
        <v>1507</v>
      </c>
      <c r="F1741" s="9" t="s">
        <v>15</v>
      </c>
      <c r="G1741" s="9" t="s">
        <v>1508</v>
      </c>
      <c r="H1741" s="9" t="s">
        <v>1506</v>
      </c>
      <c r="I1741" s="10">
        <v>42116</v>
      </c>
      <c r="J1741" s="9">
        <v>4</v>
      </c>
      <c r="K1741" s="9"/>
      <c r="L1741" s="9" t="s">
        <v>19</v>
      </c>
    </row>
    <row r="1742" spans="2:12" x14ac:dyDescent="0.25">
      <c r="B1742" s="9"/>
      <c r="C1742" s="9"/>
      <c r="D1742" s="9"/>
      <c r="E1742" s="9"/>
      <c r="F1742" s="9"/>
      <c r="G1742" s="9"/>
      <c r="H1742" s="9"/>
      <c r="I1742" s="9"/>
      <c r="J1742" s="9"/>
      <c r="K1742" s="9"/>
      <c r="L1742" s="9"/>
    </row>
    <row r="1743" spans="2:12" ht="225" x14ac:dyDescent="0.25">
      <c r="B1743" s="9"/>
      <c r="C1743" s="9"/>
      <c r="D1743" s="9"/>
      <c r="E1743" s="9"/>
      <c r="F1743" s="9"/>
      <c r="G1743" s="9" t="s">
        <v>1502</v>
      </c>
      <c r="H1743" s="9"/>
      <c r="I1743" s="9"/>
      <c r="J1743" s="9"/>
      <c r="K1743" s="9"/>
      <c r="L1743" s="9"/>
    </row>
    <row r="1744" spans="2:12" x14ac:dyDescent="0.25">
      <c r="B1744" s="9"/>
      <c r="C1744" s="9"/>
      <c r="D1744" s="9"/>
      <c r="E1744" s="9"/>
      <c r="F1744" s="9"/>
      <c r="G1744" s="9"/>
      <c r="H1744" s="9"/>
      <c r="I1744" s="9"/>
      <c r="J1744" s="9"/>
      <c r="K1744" s="9"/>
      <c r="L1744" s="9"/>
    </row>
    <row r="1745" spans="2:12" ht="330" x14ac:dyDescent="0.25">
      <c r="B1745" s="9"/>
      <c r="C1745" s="9"/>
      <c r="D1745" s="9"/>
      <c r="E1745" s="9"/>
      <c r="F1745" s="9"/>
      <c r="G1745" s="9" t="s">
        <v>1505</v>
      </c>
      <c r="H1745" s="9"/>
      <c r="I1745" s="9"/>
      <c r="J1745" s="9"/>
      <c r="K1745" s="9"/>
      <c r="L1745" s="9"/>
    </row>
    <row r="1746" spans="2:12" ht="90" x14ac:dyDescent="0.25">
      <c r="B1746" s="9">
        <v>8</v>
      </c>
      <c r="C1746" s="9" t="s">
        <v>12</v>
      </c>
      <c r="D1746" s="9" t="s">
        <v>13</v>
      </c>
      <c r="E1746" s="9" t="s">
        <v>1509</v>
      </c>
      <c r="F1746" s="9" t="s">
        <v>15</v>
      </c>
      <c r="G1746" s="9" t="s">
        <v>1510</v>
      </c>
      <c r="H1746" s="9" t="s">
        <v>1506</v>
      </c>
      <c r="I1746" s="9" t="s">
        <v>1511</v>
      </c>
      <c r="J1746" s="9">
        <v>4</v>
      </c>
      <c r="K1746" s="9"/>
      <c r="L1746" s="9" t="s">
        <v>19</v>
      </c>
    </row>
    <row r="1747" spans="2:12" x14ac:dyDescent="0.25">
      <c r="B1747" s="9"/>
      <c r="C1747" s="9"/>
      <c r="D1747" s="9"/>
      <c r="E1747" s="9"/>
      <c r="F1747" s="9"/>
      <c r="G1747" s="9"/>
      <c r="H1747" s="9"/>
      <c r="I1747" s="9"/>
      <c r="J1747" s="9"/>
      <c r="K1747" s="9"/>
      <c r="L1747" s="9"/>
    </row>
    <row r="1748" spans="2:12" ht="225" x14ac:dyDescent="0.25">
      <c r="B1748" s="9"/>
      <c r="C1748" s="9"/>
      <c r="D1748" s="9"/>
      <c r="E1748" s="9"/>
      <c r="F1748" s="9"/>
      <c r="G1748" s="9" t="s">
        <v>1502</v>
      </c>
      <c r="H1748" s="9"/>
      <c r="I1748" s="9"/>
      <c r="J1748" s="9"/>
      <c r="K1748" s="9"/>
      <c r="L1748" s="9"/>
    </row>
    <row r="1749" spans="2:12" x14ac:dyDescent="0.25">
      <c r="B1749" s="9"/>
      <c r="C1749" s="9"/>
      <c r="D1749" s="9"/>
      <c r="E1749" s="9"/>
      <c r="F1749" s="9"/>
      <c r="G1749" s="9"/>
      <c r="H1749" s="9"/>
      <c r="I1749" s="9"/>
      <c r="J1749" s="9"/>
      <c r="K1749" s="9"/>
      <c r="L1749" s="9"/>
    </row>
    <row r="1750" spans="2:12" ht="330" x14ac:dyDescent="0.25">
      <c r="B1750" s="9"/>
      <c r="C1750" s="9"/>
      <c r="D1750" s="9"/>
      <c r="E1750" s="9"/>
      <c r="F1750" s="9"/>
      <c r="G1750" s="9" t="s">
        <v>1505</v>
      </c>
      <c r="H1750" s="9"/>
      <c r="I1750" s="9"/>
      <c r="J1750" s="9"/>
      <c r="K1750" s="9"/>
      <c r="L1750" s="9"/>
    </row>
    <row r="1751" spans="2:12" ht="75" x14ac:dyDescent="0.25">
      <c r="B1751" s="9">
        <v>9</v>
      </c>
      <c r="C1751" s="9" t="s">
        <v>12</v>
      </c>
      <c r="D1751" s="9" t="s">
        <v>27</v>
      </c>
      <c r="E1751" s="9" t="s">
        <v>1512</v>
      </c>
      <c r="F1751" s="9" t="s">
        <v>15</v>
      </c>
      <c r="G1751" s="9" t="s">
        <v>1513</v>
      </c>
      <c r="H1751" s="9" t="s">
        <v>1515</v>
      </c>
      <c r="I1751" s="9">
        <f>-3 / 78</f>
        <v>-3.8461538461538464E-2</v>
      </c>
      <c r="J1751" s="9">
        <v>4</v>
      </c>
      <c r="K1751" s="9"/>
      <c r="L1751" s="9" t="s">
        <v>19</v>
      </c>
    </row>
    <row r="1752" spans="2:12" x14ac:dyDescent="0.25">
      <c r="B1752" s="9"/>
      <c r="C1752" s="9"/>
      <c r="D1752" s="9"/>
      <c r="E1752" s="9"/>
      <c r="F1752" s="9"/>
      <c r="G1752" s="9"/>
      <c r="H1752" s="9"/>
      <c r="I1752" s="9"/>
      <c r="J1752" s="9"/>
      <c r="K1752" s="9"/>
      <c r="L1752" s="9"/>
    </row>
    <row r="1753" spans="2:12" ht="255" x14ac:dyDescent="0.25">
      <c r="B1753" s="9"/>
      <c r="C1753" s="9"/>
      <c r="D1753" s="9"/>
      <c r="E1753" s="9"/>
      <c r="F1753" s="9"/>
      <c r="G1753" s="9" t="s">
        <v>1514</v>
      </c>
      <c r="H1753" s="9"/>
      <c r="I1753" s="9"/>
      <c r="J1753" s="9"/>
      <c r="K1753" s="9"/>
      <c r="L1753" s="9"/>
    </row>
    <row r="1754" spans="2:12" ht="75" x14ac:dyDescent="0.25">
      <c r="B1754" s="9">
        <v>10</v>
      </c>
      <c r="C1754" s="9" t="s">
        <v>12</v>
      </c>
      <c r="D1754" s="9" t="s">
        <v>27</v>
      </c>
      <c r="E1754" s="9" t="s">
        <v>1516</v>
      </c>
      <c r="F1754" s="9" t="s">
        <v>15</v>
      </c>
      <c r="G1754" s="9" t="s">
        <v>1517</v>
      </c>
      <c r="H1754" s="9" t="s">
        <v>1518</v>
      </c>
      <c r="I1754" s="9">
        <f>-2 / 36</f>
        <v>-5.5555555555555552E-2</v>
      </c>
      <c r="J1754" s="9">
        <v>4</v>
      </c>
      <c r="K1754" s="9"/>
      <c r="L1754" s="9" t="s">
        <v>19</v>
      </c>
    </row>
    <row r="1755" spans="2:12" x14ac:dyDescent="0.25">
      <c r="B1755" s="9"/>
      <c r="C1755" s="9"/>
      <c r="D1755" s="9"/>
      <c r="E1755" s="9"/>
      <c r="F1755" s="9"/>
      <c r="G1755" s="9"/>
      <c r="H1755" s="9"/>
      <c r="I1755" s="9"/>
      <c r="J1755" s="9"/>
      <c r="K1755" s="9"/>
      <c r="L1755" s="9"/>
    </row>
    <row r="1756" spans="2:12" ht="255" x14ac:dyDescent="0.25">
      <c r="B1756" s="9"/>
      <c r="C1756" s="9"/>
      <c r="D1756" s="9"/>
      <c r="E1756" s="9"/>
      <c r="F1756" s="9"/>
      <c r="G1756" s="9" t="s">
        <v>1514</v>
      </c>
      <c r="H1756" s="9"/>
      <c r="I1756" s="9"/>
      <c r="J1756" s="9"/>
      <c r="K1756" s="9"/>
      <c r="L1756" s="9"/>
    </row>
    <row r="1757" spans="2:12" ht="75" x14ac:dyDescent="0.25">
      <c r="B1757" s="9">
        <v>11</v>
      </c>
      <c r="C1757" s="9" t="s">
        <v>12</v>
      </c>
      <c r="D1757" s="9" t="s">
        <v>13</v>
      </c>
      <c r="E1757" s="9" t="s">
        <v>1519</v>
      </c>
      <c r="F1757" s="9" t="s">
        <v>15</v>
      </c>
      <c r="G1757" s="9" t="s">
        <v>1520</v>
      </c>
      <c r="H1757" s="9" t="s">
        <v>1521</v>
      </c>
      <c r="I1757" s="11">
        <v>13210</v>
      </c>
      <c r="J1757" s="9">
        <v>4</v>
      </c>
      <c r="K1757" s="9"/>
      <c r="L1757" s="9" t="s">
        <v>19</v>
      </c>
    </row>
    <row r="1758" spans="2:12" x14ac:dyDescent="0.25">
      <c r="B1758" s="9"/>
      <c r="C1758" s="9"/>
      <c r="D1758" s="9"/>
      <c r="E1758" s="9"/>
      <c r="F1758" s="9"/>
      <c r="G1758" s="9"/>
      <c r="H1758" s="9"/>
      <c r="I1758" s="9"/>
      <c r="J1758" s="9"/>
      <c r="K1758" s="9"/>
      <c r="L1758" s="9"/>
    </row>
    <row r="1759" spans="2:12" ht="255" x14ac:dyDescent="0.25">
      <c r="B1759" s="9"/>
      <c r="C1759" s="9"/>
      <c r="D1759" s="9"/>
      <c r="E1759" s="9"/>
      <c r="F1759" s="9"/>
      <c r="G1759" s="9" t="s">
        <v>1514</v>
      </c>
      <c r="H1759" s="9"/>
      <c r="I1759" s="9"/>
      <c r="J1759" s="9"/>
      <c r="K1759" s="9"/>
      <c r="L1759" s="9"/>
    </row>
    <row r="1760" spans="2:12" ht="135" x14ac:dyDescent="0.25">
      <c r="B1760" s="9">
        <v>12</v>
      </c>
      <c r="C1760" s="9" t="s">
        <v>12</v>
      </c>
      <c r="D1760" s="9" t="s">
        <v>27</v>
      </c>
      <c r="E1760" s="9" t="s">
        <v>1522</v>
      </c>
      <c r="F1760" s="9" t="s">
        <v>15</v>
      </c>
      <c r="G1760" s="9" t="s">
        <v>1523</v>
      </c>
      <c r="H1760" s="9" t="s">
        <v>1525</v>
      </c>
      <c r="I1760" s="9">
        <f>-2 / 14</f>
        <v>-0.14285714285714285</v>
      </c>
      <c r="J1760" s="9">
        <v>4</v>
      </c>
      <c r="K1760" s="9"/>
      <c r="L1760" s="9" t="s">
        <v>19</v>
      </c>
    </row>
    <row r="1761" spans="2:12" x14ac:dyDescent="0.25">
      <c r="B1761" s="9"/>
      <c r="C1761" s="9"/>
      <c r="D1761" s="9"/>
      <c r="E1761" s="9"/>
      <c r="F1761" s="9"/>
      <c r="G1761" s="9"/>
      <c r="H1761" s="9"/>
      <c r="I1761" s="9"/>
      <c r="J1761" s="9"/>
      <c r="K1761" s="9"/>
      <c r="L1761" s="9"/>
    </row>
    <row r="1762" spans="2:12" ht="270" x14ac:dyDescent="0.25">
      <c r="B1762" s="9"/>
      <c r="C1762" s="9"/>
      <c r="D1762" s="9"/>
      <c r="E1762" s="9"/>
      <c r="F1762" s="9"/>
      <c r="G1762" s="9" t="s">
        <v>1524</v>
      </c>
      <c r="H1762" s="9"/>
      <c r="I1762" s="9"/>
      <c r="J1762" s="9"/>
      <c r="K1762" s="9"/>
      <c r="L1762" s="9"/>
    </row>
    <row r="1763" spans="2:12" ht="135" x14ac:dyDescent="0.25">
      <c r="B1763" s="9">
        <v>13</v>
      </c>
      <c r="C1763" s="9" t="s">
        <v>12</v>
      </c>
      <c r="D1763" s="9" t="s">
        <v>27</v>
      </c>
      <c r="E1763" s="9" t="s">
        <v>1526</v>
      </c>
      <c r="F1763" s="9" t="s">
        <v>15</v>
      </c>
      <c r="G1763" s="9" t="s">
        <v>1527</v>
      </c>
      <c r="H1763" s="9" t="s">
        <v>1525</v>
      </c>
      <c r="I1763" s="9">
        <f>-3 / 14</f>
        <v>-0.21428571428571427</v>
      </c>
      <c r="J1763" s="9">
        <v>4</v>
      </c>
      <c r="K1763" s="9"/>
      <c r="L1763" s="9" t="s">
        <v>19</v>
      </c>
    </row>
    <row r="1764" spans="2:12" x14ac:dyDescent="0.25">
      <c r="B1764" s="9"/>
      <c r="C1764" s="9"/>
      <c r="D1764" s="9"/>
      <c r="E1764" s="9"/>
      <c r="F1764" s="9"/>
      <c r="G1764" s="9"/>
      <c r="H1764" s="9"/>
      <c r="I1764" s="9"/>
      <c r="J1764" s="9"/>
      <c r="K1764" s="9"/>
      <c r="L1764" s="9"/>
    </row>
    <row r="1765" spans="2:12" ht="270" x14ac:dyDescent="0.25">
      <c r="B1765" s="9"/>
      <c r="C1765" s="9"/>
      <c r="D1765" s="9"/>
      <c r="E1765" s="9"/>
      <c r="F1765" s="9"/>
      <c r="G1765" s="9" t="s">
        <v>1524</v>
      </c>
      <c r="H1765" s="9"/>
      <c r="I1765" s="9"/>
      <c r="J1765" s="9"/>
      <c r="K1765" s="9"/>
      <c r="L1765" s="9"/>
    </row>
    <row r="1766" spans="2:12" ht="135" x14ac:dyDescent="0.25">
      <c r="B1766" s="9">
        <v>14</v>
      </c>
      <c r="C1766" s="9" t="s">
        <v>12</v>
      </c>
      <c r="D1766" s="9" t="s">
        <v>27</v>
      </c>
      <c r="E1766" s="9" t="s">
        <v>1528</v>
      </c>
      <c r="F1766" s="9" t="s">
        <v>15</v>
      </c>
      <c r="G1766" s="9" t="s">
        <v>1529</v>
      </c>
      <c r="H1766" s="9" t="s">
        <v>1525</v>
      </c>
      <c r="I1766" s="9">
        <f>-1 / 14</f>
        <v>-7.1428571428571425E-2</v>
      </c>
      <c r="J1766" s="9">
        <v>4</v>
      </c>
      <c r="K1766" s="9"/>
      <c r="L1766" s="9" t="s">
        <v>19</v>
      </c>
    </row>
    <row r="1767" spans="2:12" x14ac:dyDescent="0.25">
      <c r="B1767" s="9"/>
      <c r="C1767" s="9"/>
      <c r="D1767" s="9"/>
      <c r="E1767" s="9"/>
      <c r="F1767" s="9"/>
      <c r="G1767" s="9"/>
      <c r="H1767" s="9"/>
      <c r="I1767" s="9"/>
      <c r="J1767" s="9"/>
      <c r="K1767" s="9"/>
      <c r="L1767" s="9"/>
    </row>
    <row r="1768" spans="2:12" ht="270" x14ac:dyDescent="0.25">
      <c r="B1768" s="9"/>
      <c r="C1768" s="9"/>
      <c r="D1768" s="9"/>
      <c r="E1768" s="9"/>
      <c r="F1768" s="9"/>
      <c r="G1768" s="9" t="s">
        <v>1524</v>
      </c>
      <c r="H1768" s="9"/>
      <c r="I1768" s="9"/>
      <c r="J1768" s="9"/>
      <c r="K1768" s="9"/>
      <c r="L1768" s="9"/>
    </row>
    <row r="1769" spans="2:12" ht="135" x14ac:dyDescent="0.25">
      <c r="B1769" s="9">
        <v>15</v>
      </c>
      <c r="C1769" s="9" t="s">
        <v>12</v>
      </c>
      <c r="D1769" s="9" t="s">
        <v>13</v>
      </c>
      <c r="E1769" s="9" t="s">
        <v>1530</v>
      </c>
      <c r="F1769" s="9" t="s">
        <v>15</v>
      </c>
      <c r="G1769" s="9" t="s">
        <v>1531</v>
      </c>
      <c r="H1769" s="9" t="s">
        <v>1525</v>
      </c>
      <c r="I1769" s="10">
        <v>42049</v>
      </c>
      <c r="J1769" s="9">
        <v>4</v>
      </c>
      <c r="K1769" s="9"/>
      <c r="L1769" s="9" t="s">
        <v>19</v>
      </c>
    </row>
    <row r="1770" spans="2:12" x14ac:dyDescent="0.25">
      <c r="B1770" s="9"/>
      <c r="C1770" s="9"/>
      <c r="D1770" s="9"/>
      <c r="E1770" s="9"/>
      <c r="F1770" s="9"/>
      <c r="G1770" s="9"/>
      <c r="H1770" s="9"/>
      <c r="I1770" s="9"/>
      <c r="J1770" s="9"/>
      <c r="K1770" s="9"/>
      <c r="L1770" s="9"/>
    </row>
    <row r="1771" spans="2:12" ht="270" x14ac:dyDescent="0.25">
      <c r="B1771" s="9"/>
      <c r="C1771" s="9"/>
      <c r="D1771" s="9"/>
      <c r="E1771" s="9"/>
      <c r="F1771" s="9"/>
      <c r="G1771" s="9" t="s">
        <v>1524</v>
      </c>
      <c r="H1771" s="9"/>
      <c r="I1771" s="9"/>
      <c r="J1771" s="9"/>
      <c r="K1771" s="9"/>
      <c r="L1771" s="9"/>
    </row>
    <row r="1772" spans="2:12" ht="135" x14ac:dyDescent="0.25">
      <c r="B1772" s="9">
        <v>16</v>
      </c>
      <c r="C1772" s="9" t="s">
        <v>12</v>
      </c>
      <c r="D1772" s="9" t="s">
        <v>27</v>
      </c>
      <c r="E1772" s="9" t="s">
        <v>1532</v>
      </c>
      <c r="F1772" s="9" t="s">
        <v>15</v>
      </c>
      <c r="G1772" s="9" t="s">
        <v>1533</v>
      </c>
      <c r="H1772" s="9" t="s">
        <v>1534</v>
      </c>
      <c r="I1772" s="9">
        <f>-2 / 14</f>
        <v>-0.14285714285714285</v>
      </c>
      <c r="J1772" s="9">
        <v>4</v>
      </c>
      <c r="K1772" s="9"/>
      <c r="L1772" s="9" t="s">
        <v>19</v>
      </c>
    </row>
    <row r="1773" spans="2:12" x14ac:dyDescent="0.25">
      <c r="B1773" s="9"/>
      <c r="C1773" s="9"/>
      <c r="D1773" s="9"/>
      <c r="E1773" s="9"/>
      <c r="F1773" s="9"/>
      <c r="G1773" s="9"/>
      <c r="H1773" s="9"/>
      <c r="I1773" s="9"/>
      <c r="J1773" s="9"/>
      <c r="K1773" s="9"/>
      <c r="L1773" s="9"/>
    </row>
    <row r="1774" spans="2:12" ht="270" x14ac:dyDescent="0.25">
      <c r="B1774" s="9"/>
      <c r="C1774" s="9"/>
      <c r="D1774" s="9"/>
      <c r="E1774" s="9"/>
      <c r="F1774" s="9"/>
      <c r="G1774" s="9" t="s">
        <v>1524</v>
      </c>
      <c r="H1774" s="9"/>
      <c r="I1774" s="9"/>
      <c r="J1774" s="9"/>
      <c r="K1774" s="9"/>
      <c r="L1774" s="9"/>
    </row>
    <row r="1775" spans="2:12" ht="135" x14ac:dyDescent="0.25">
      <c r="B1775" s="9">
        <v>17</v>
      </c>
      <c r="C1775" s="9" t="s">
        <v>12</v>
      </c>
      <c r="D1775" s="9" t="s">
        <v>27</v>
      </c>
      <c r="E1775" s="9" t="s">
        <v>1535</v>
      </c>
      <c r="F1775" s="9" t="s">
        <v>15</v>
      </c>
      <c r="G1775" s="9" t="s">
        <v>1536</v>
      </c>
      <c r="H1775" s="9" t="s">
        <v>1534</v>
      </c>
      <c r="I1775" s="9" t="s">
        <v>605</v>
      </c>
      <c r="J1775" s="9">
        <v>4</v>
      </c>
      <c r="K1775" s="9"/>
      <c r="L1775" s="9" t="s">
        <v>19</v>
      </c>
    </row>
    <row r="1776" spans="2:12" x14ac:dyDescent="0.25">
      <c r="B1776" s="9"/>
      <c r="C1776" s="9"/>
      <c r="D1776" s="9"/>
      <c r="E1776" s="9"/>
      <c r="F1776" s="9"/>
      <c r="G1776" s="9"/>
      <c r="H1776" s="9"/>
      <c r="I1776" s="9"/>
      <c r="J1776" s="9"/>
      <c r="K1776" s="9"/>
      <c r="L1776" s="9"/>
    </row>
    <row r="1777" spans="2:12" ht="270" x14ac:dyDescent="0.25">
      <c r="B1777" s="9"/>
      <c r="C1777" s="9"/>
      <c r="D1777" s="9"/>
      <c r="E1777" s="9"/>
      <c r="F1777" s="9"/>
      <c r="G1777" s="9" t="s">
        <v>1524</v>
      </c>
      <c r="H1777" s="9"/>
      <c r="I1777" s="9"/>
      <c r="J1777" s="9"/>
      <c r="K1777" s="9"/>
      <c r="L1777" s="9"/>
    </row>
    <row r="1778" spans="2:12" ht="150" x14ac:dyDescent="0.25">
      <c r="B1778" s="9">
        <v>18</v>
      </c>
      <c r="C1778" s="9" t="s">
        <v>12</v>
      </c>
      <c r="D1778" s="9" t="s">
        <v>13</v>
      </c>
      <c r="E1778" s="9" t="s">
        <v>1537</v>
      </c>
      <c r="F1778" s="9" t="s">
        <v>15</v>
      </c>
      <c r="G1778" s="9" t="s">
        <v>1538</v>
      </c>
      <c r="H1778" s="9" t="s">
        <v>283</v>
      </c>
      <c r="I1778" s="10">
        <v>42077</v>
      </c>
      <c r="J1778" s="9">
        <v>4</v>
      </c>
      <c r="K1778" s="9"/>
      <c r="L1778" s="9" t="s">
        <v>19</v>
      </c>
    </row>
    <row r="1779" spans="2:12" x14ac:dyDescent="0.25">
      <c r="B1779" s="9"/>
      <c r="C1779" s="9"/>
      <c r="D1779" s="9"/>
      <c r="E1779" s="9"/>
      <c r="F1779" s="9"/>
      <c r="G1779" s="9"/>
      <c r="H1779" s="9"/>
      <c r="I1779" s="9"/>
      <c r="J1779" s="9"/>
      <c r="K1779" s="9"/>
      <c r="L1779" s="9"/>
    </row>
    <row r="1780" spans="2:12" ht="300" x14ac:dyDescent="0.25">
      <c r="B1780" s="9"/>
      <c r="C1780" s="9"/>
      <c r="D1780" s="9"/>
      <c r="E1780" s="9"/>
      <c r="F1780" s="9"/>
      <c r="G1780" s="9" t="s">
        <v>1539</v>
      </c>
      <c r="H1780" s="9"/>
      <c r="I1780" s="9"/>
      <c r="J1780" s="9"/>
      <c r="K1780" s="9"/>
      <c r="L1780" s="9"/>
    </row>
    <row r="1781" spans="2:12" ht="150" x14ac:dyDescent="0.25">
      <c r="B1781" s="9">
        <v>19</v>
      </c>
      <c r="C1781" s="9" t="s">
        <v>12</v>
      </c>
      <c r="D1781" s="9" t="s">
        <v>13</v>
      </c>
      <c r="E1781" s="9" t="s">
        <v>1540</v>
      </c>
      <c r="F1781" s="9" t="s">
        <v>15</v>
      </c>
      <c r="G1781" s="9" t="s">
        <v>1541</v>
      </c>
      <c r="H1781" s="9" t="s">
        <v>283</v>
      </c>
      <c r="I1781" s="10">
        <v>42049</v>
      </c>
      <c r="J1781" s="9">
        <v>4</v>
      </c>
      <c r="K1781" s="9"/>
      <c r="L1781" s="9" t="s">
        <v>19</v>
      </c>
    </row>
    <row r="1782" spans="2:12" x14ac:dyDescent="0.25">
      <c r="B1782" s="9"/>
      <c r="C1782" s="9"/>
      <c r="D1782" s="9"/>
      <c r="E1782" s="9"/>
      <c r="F1782" s="9"/>
      <c r="G1782" s="9"/>
      <c r="H1782" s="9"/>
      <c r="I1782" s="9"/>
      <c r="J1782" s="9"/>
      <c r="K1782" s="9"/>
      <c r="L1782" s="9"/>
    </row>
    <row r="1783" spans="2:12" ht="300" x14ac:dyDescent="0.25">
      <c r="B1783" s="9"/>
      <c r="C1783" s="9"/>
      <c r="D1783" s="9"/>
      <c r="E1783" s="9"/>
      <c r="F1783" s="9"/>
      <c r="G1783" s="9" t="s">
        <v>1539</v>
      </c>
      <c r="H1783" s="9"/>
      <c r="I1783" s="9"/>
      <c r="J1783" s="9"/>
      <c r="K1783" s="9"/>
      <c r="L1783" s="9"/>
    </row>
    <row r="1784" spans="2:12" ht="135" x14ac:dyDescent="0.25">
      <c r="B1784" s="9">
        <v>20</v>
      </c>
      <c r="C1784" s="9" t="s">
        <v>12</v>
      </c>
      <c r="D1784" s="9" t="s">
        <v>27</v>
      </c>
      <c r="E1784" s="9" t="s">
        <v>1542</v>
      </c>
      <c r="F1784" s="9" t="s">
        <v>15</v>
      </c>
      <c r="G1784" s="9" t="s">
        <v>1543</v>
      </c>
      <c r="H1784" s="9" t="s">
        <v>279</v>
      </c>
      <c r="I1784" s="9" t="s">
        <v>605</v>
      </c>
      <c r="J1784" s="9">
        <v>4</v>
      </c>
      <c r="K1784" s="9"/>
      <c r="L1784" s="9" t="s">
        <v>19</v>
      </c>
    </row>
    <row r="1785" spans="2:12" x14ac:dyDescent="0.25">
      <c r="B1785" s="9"/>
      <c r="C1785" s="9"/>
      <c r="D1785" s="9"/>
      <c r="E1785" s="9"/>
      <c r="F1785" s="9"/>
      <c r="G1785" s="9"/>
      <c r="H1785" s="9"/>
      <c r="I1785" s="9"/>
      <c r="J1785" s="9"/>
      <c r="K1785" s="9"/>
      <c r="L1785" s="9"/>
    </row>
    <row r="1786" spans="2:12" ht="300" x14ac:dyDescent="0.25">
      <c r="B1786" s="9"/>
      <c r="C1786" s="9"/>
      <c r="D1786" s="9"/>
      <c r="E1786" s="9"/>
      <c r="F1786" s="9"/>
      <c r="G1786" s="9" t="s">
        <v>1539</v>
      </c>
      <c r="H1786" s="9"/>
      <c r="I1786" s="9"/>
      <c r="J1786" s="9"/>
      <c r="K1786" s="9"/>
      <c r="L1786" s="9"/>
    </row>
    <row r="1787" spans="2:12" ht="90" x14ac:dyDescent="0.25">
      <c r="B1787" s="9" t="s">
        <v>12</v>
      </c>
      <c r="C1787" s="9" t="s">
        <v>27</v>
      </c>
      <c r="D1787" s="9" t="s">
        <v>1544</v>
      </c>
      <c r="E1787" s="9" t="s">
        <v>15</v>
      </c>
      <c r="F1787" s="9" t="s">
        <v>1545</v>
      </c>
      <c r="G1787" s="9" t="s">
        <v>279</v>
      </c>
      <c r="H1787" s="9" t="s">
        <v>605</v>
      </c>
      <c r="I1787" s="9">
        <v>4</v>
      </c>
      <c r="J1787" s="9"/>
      <c r="K1787" s="9" t="s">
        <v>19</v>
      </c>
      <c r="L1787" s="9"/>
    </row>
    <row r="1788" spans="2:12" x14ac:dyDescent="0.25">
      <c r="B1788" s="9"/>
      <c r="C1788" s="9"/>
      <c r="D1788" s="9"/>
      <c r="E1788" s="9"/>
      <c r="F1788" s="9"/>
      <c r="G1788" s="9"/>
      <c r="H1788" s="9"/>
      <c r="I1788" s="9"/>
      <c r="J1788" s="9"/>
      <c r="K1788" s="9"/>
      <c r="L1788" s="9"/>
    </row>
    <row r="1789" spans="2:12" ht="195" x14ac:dyDescent="0.25">
      <c r="B1789" s="9"/>
      <c r="C1789" s="9"/>
      <c r="D1789" s="9"/>
      <c r="E1789" s="9"/>
      <c r="F1789" s="9" t="s">
        <v>1539</v>
      </c>
      <c r="G1789" s="9"/>
      <c r="H1789" s="9"/>
      <c r="I1789" s="9"/>
      <c r="J1789" s="9"/>
      <c r="K1789" s="9"/>
      <c r="L1789" s="9"/>
    </row>
    <row r="1790" spans="2:12" ht="135" x14ac:dyDescent="0.25">
      <c r="B1790" s="9">
        <v>19</v>
      </c>
      <c r="C1790" s="9" t="s">
        <v>12</v>
      </c>
      <c r="D1790" s="9" t="s">
        <v>27</v>
      </c>
      <c r="E1790" s="9" t="s">
        <v>1546</v>
      </c>
      <c r="F1790" s="9" t="s">
        <v>15</v>
      </c>
      <c r="G1790" s="9" t="s">
        <v>1547</v>
      </c>
      <c r="H1790" s="9" t="s">
        <v>1548</v>
      </c>
      <c r="I1790" s="9">
        <f>-2 / 14</f>
        <v>-0.14285714285714285</v>
      </c>
      <c r="J1790" s="9">
        <v>4</v>
      </c>
      <c r="K1790" s="9"/>
      <c r="L1790" s="9" t="s">
        <v>19</v>
      </c>
    </row>
    <row r="1791" spans="2:12" x14ac:dyDescent="0.25">
      <c r="B1791" s="9"/>
      <c r="C1791" s="9"/>
      <c r="D1791" s="9"/>
      <c r="E1791" s="9"/>
      <c r="F1791" s="9"/>
      <c r="G1791" s="9"/>
      <c r="H1791" s="9"/>
      <c r="I1791" s="9"/>
      <c r="J1791" s="9"/>
      <c r="K1791" s="9"/>
      <c r="L1791" s="9"/>
    </row>
    <row r="1792" spans="2:12" ht="300" x14ac:dyDescent="0.25">
      <c r="B1792" s="9"/>
      <c r="C1792" s="9"/>
      <c r="D1792" s="9"/>
      <c r="E1792" s="9"/>
      <c r="F1792" s="9"/>
      <c r="G1792" s="9" t="s">
        <v>1539</v>
      </c>
      <c r="H1792" s="9"/>
      <c r="I1792" s="9"/>
      <c r="J1792" s="9"/>
      <c r="K1792" s="9"/>
      <c r="L1792" s="9"/>
    </row>
    <row r="1793" spans="2:12" ht="135" x14ac:dyDescent="0.25">
      <c r="B1793" s="9">
        <v>20</v>
      </c>
      <c r="C1793" s="9" t="s">
        <v>12</v>
      </c>
      <c r="D1793" s="9" t="s">
        <v>13</v>
      </c>
      <c r="E1793" s="9" t="s">
        <v>1549</v>
      </c>
      <c r="F1793" s="9" t="s">
        <v>15</v>
      </c>
      <c r="G1793" s="9" t="s">
        <v>1550</v>
      </c>
      <c r="H1793" s="9" t="s">
        <v>1548</v>
      </c>
      <c r="I1793" s="10">
        <v>42049</v>
      </c>
      <c r="J1793" s="9">
        <v>4</v>
      </c>
      <c r="K1793" s="9"/>
      <c r="L1793" s="9" t="s">
        <v>19</v>
      </c>
    </row>
    <row r="1794" spans="2:12" x14ac:dyDescent="0.25">
      <c r="B1794" s="9"/>
      <c r="C1794" s="9"/>
      <c r="D1794" s="9"/>
      <c r="E1794" s="9"/>
      <c r="F1794" s="9"/>
      <c r="G1794" s="9"/>
      <c r="H1794" s="9"/>
      <c r="I1794" s="9"/>
      <c r="J1794" s="9"/>
      <c r="K1794" s="9"/>
      <c r="L1794" s="9"/>
    </row>
    <row r="1795" spans="2:12" ht="300" x14ac:dyDescent="0.25">
      <c r="B1795" s="9"/>
      <c r="C1795" s="9"/>
      <c r="D1795" s="9"/>
      <c r="E1795" s="9"/>
      <c r="F1795" s="9"/>
      <c r="G1795" s="9" t="s">
        <v>1539</v>
      </c>
      <c r="H1795" s="9"/>
      <c r="I1795" s="9"/>
      <c r="J1795" s="9"/>
      <c r="K1795" s="9"/>
      <c r="L1795" s="9"/>
    </row>
    <row r="1796" spans="2:12" ht="90" x14ac:dyDescent="0.25">
      <c r="B1796" s="9">
        <v>21</v>
      </c>
      <c r="C1796" s="9" t="s">
        <v>12</v>
      </c>
      <c r="D1796" s="9" t="s">
        <v>27</v>
      </c>
      <c r="E1796" s="9" t="s">
        <v>1551</v>
      </c>
      <c r="F1796" s="9" t="s">
        <v>15</v>
      </c>
      <c r="G1796" s="9" t="s">
        <v>1552</v>
      </c>
      <c r="H1796" s="9" t="s">
        <v>1554</v>
      </c>
      <c r="I1796" s="9" t="s">
        <v>1291</v>
      </c>
      <c r="J1796" s="9">
        <v>4</v>
      </c>
      <c r="K1796" s="9"/>
      <c r="L1796" s="9" t="s">
        <v>19</v>
      </c>
    </row>
    <row r="1797" spans="2:12" x14ac:dyDescent="0.25">
      <c r="B1797" s="9"/>
      <c r="C1797" s="9"/>
      <c r="D1797" s="9"/>
      <c r="E1797" s="9"/>
      <c r="F1797" s="9"/>
      <c r="G1797" s="9"/>
      <c r="H1797" s="9"/>
      <c r="I1797" s="9"/>
      <c r="J1797" s="9"/>
      <c r="K1797" s="9"/>
      <c r="L1797" s="9"/>
    </row>
    <row r="1798" spans="2:12" ht="300" x14ac:dyDescent="0.25">
      <c r="B1798" s="9"/>
      <c r="C1798" s="9"/>
      <c r="D1798" s="9"/>
      <c r="E1798" s="9"/>
      <c r="F1798" s="9"/>
      <c r="G1798" s="9" t="s">
        <v>1553</v>
      </c>
      <c r="H1798" s="9"/>
      <c r="I1798" s="9"/>
      <c r="J1798" s="9"/>
      <c r="K1798" s="9"/>
      <c r="L1798" s="9"/>
    </row>
    <row r="1799" spans="2:12" ht="90" x14ac:dyDescent="0.25">
      <c r="B1799" s="9">
        <v>22</v>
      </c>
      <c r="C1799" s="9" t="s">
        <v>12</v>
      </c>
      <c r="D1799" s="9" t="s">
        <v>13</v>
      </c>
      <c r="E1799" s="9" t="s">
        <v>1555</v>
      </c>
      <c r="F1799" s="9" t="s">
        <v>15</v>
      </c>
      <c r="G1799" s="9" t="s">
        <v>1556</v>
      </c>
      <c r="H1799" s="9" t="s">
        <v>1557</v>
      </c>
      <c r="I1799" s="10">
        <v>42277</v>
      </c>
      <c r="J1799" s="9">
        <v>4</v>
      </c>
      <c r="K1799" s="9"/>
      <c r="L1799" s="9" t="s">
        <v>19</v>
      </c>
    </row>
    <row r="1800" spans="2:12" x14ac:dyDescent="0.25">
      <c r="B1800" s="9"/>
      <c r="C1800" s="9"/>
      <c r="D1800" s="9"/>
      <c r="E1800" s="9"/>
      <c r="F1800" s="9"/>
      <c r="G1800" s="9"/>
      <c r="H1800" s="9"/>
      <c r="I1800" s="9"/>
      <c r="J1800" s="9"/>
      <c r="K1800" s="9"/>
      <c r="L1800" s="9"/>
    </row>
    <row r="1801" spans="2:12" ht="300" x14ac:dyDescent="0.25">
      <c r="B1801" s="9"/>
      <c r="C1801" s="9"/>
      <c r="D1801" s="9"/>
      <c r="E1801" s="9"/>
      <c r="F1801" s="9"/>
      <c r="G1801" s="9" t="s">
        <v>1553</v>
      </c>
      <c r="H1801" s="9"/>
      <c r="I1801" s="9"/>
      <c r="J1801" s="9"/>
      <c r="K1801" s="9"/>
      <c r="L1801" s="9"/>
    </row>
    <row r="1802" spans="2:12" ht="75" x14ac:dyDescent="0.25">
      <c r="B1802" s="9">
        <v>23</v>
      </c>
      <c r="C1802" s="9" t="s">
        <v>12</v>
      </c>
      <c r="D1802" s="9" t="s">
        <v>13</v>
      </c>
      <c r="E1802" s="9" t="s">
        <v>1558</v>
      </c>
      <c r="F1802" s="9" t="s">
        <v>15</v>
      </c>
      <c r="G1802" s="9" t="s">
        <v>1559</v>
      </c>
      <c r="H1802" s="9" t="s">
        <v>1561</v>
      </c>
      <c r="I1802" s="10">
        <v>42077</v>
      </c>
      <c r="J1802" s="9">
        <v>4</v>
      </c>
      <c r="K1802" s="9"/>
      <c r="L1802" s="9" t="s">
        <v>19</v>
      </c>
    </row>
    <row r="1803" spans="2:12" x14ac:dyDescent="0.25">
      <c r="B1803" s="9"/>
      <c r="C1803" s="9"/>
      <c r="D1803" s="9"/>
      <c r="E1803" s="9"/>
      <c r="F1803" s="9"/>
      <c r="G1803" s="9"/>
      <c r="H1803" s="9"/>
      <c r="I1803" s="9"/>
      <c r="J1803" s="9"/>
      <c r="K1803" s="9"/>
      <c r="L1803" s="9"/>
    </row>
    <row r="1804" spans="2:12" ht="270" x14ac:dyDescent="0.25">
      <c r="B1804" s="9"/>
      <c r="C1804" s="9"/>
      <c r="D1804" s="9"/>
      <c r="E1804" s="9"/>
      <c r="F1804" s="9"/>
      <c r="G1804" s="9" t="s">
        <v>1560</v>
      </c>
      <c r="H1804" s="9"/>
      <c r="I1804" s="9"/>
      <c r="J1804" s="9"/>
      <c r="K1804" s="9"/>
      <c r="L1804" s="9"/>
    </row>
    <row r="1805" spans="2:12" ht="90" x14ac:dyDescent="0.25">
      <c r="B1805" s="9">
        <v>24</v>
      </c>
      <c r="C1805" s="9" t="s">
        <v>12</v>
      </c>
      <c r="D1805" s="9" t="s">
        <v>13</v>
      </c>
      <c r="E1805" s="9" t="s">
        <v>1562</v>
      </c>
      <c r="F1805" s="9" t="s">
        <v>15</v>
      </c>
      <c r="G1805" s="9" t="s">
        <v>1563</v>
      </c>
      <c r="H1805" s="9" t="s">
        <v>1565</v>
      </c>
      <c r="I1805" s="10">
        <v>42122</v>
      </c>
      <c r="J1805" s="9">
        <v>4</v>
      </c>
      <c r="K1805" s="9"/>
      <c r="L1805" s="9" t="s">
        <v>19</v>
      </c>
    </row>
    <row r="1806" spans="2:12" x14ac:dyDescent="0.25">
      <c r="B1806" s="9"/>
      <c r="C1806" s="9"/>
      <c r="D1806" s="9"/>
      <c r="E1806" s="9"/>
      <c r="F1806" s="9"/>
      <c r="G1806" s="9"/>
      <c r="H1806" s="9"/>
      <c r="I1806" s="9"/>
      <c r="J1806" s="9"/>
      <c r="K1806" s="9"/>
      <c r="L1806" s="9"/>
    </row>
    <row r="1807" spans="2:12" ht="255" x14ac:dyDescent="0.25">
      <c r="B1807" s="9"/>
      <c r="C1807" s="9"/>
      <c r="D1807" s="9"/>
      <c r="E1807" s="9"/>
      <c r="F1807" s="9"/>
      <c r="G1807" s="9" t="s">
        <v>1564</v>
      </c>
      <c r="H1807" s="9"/>
      <c r="I1807" s="9"/>
      <c r="J1807" s="9"/>
      <c r="K1807" s="9"/>
      <c r="L1807" s="9"/>
    </row>
    <row r="1808" spans="2:12" ht="90" x14ac:dyDescent="0.25">
      <c r="B1808" s="9">
        <v>25</v>
      </c>
      <c r="C1808" s="9" t="s">
        <v>12</v>
      </c>
      <c r="D1808" s="9" t="s">
        <v>13</v>
      </c>
      <c r="E1808" s="9" t="s">
        <v>1566</v>
      </c>
      <c r="F1808" s="9" t="s">
        <v>15</v>
      </c>
      <c r="G1808" s="9" t="s">
        <v>1567</v>
      </c>
      <c r="H1808" s="9" t="s">
        <v>1565</v>
      </c>
      <c r="I1808" s="10">
        <v>42091</v>
      </c>
      <c r="J1808" s="9">
        <v>4</v>
      </c>
      <c r="K1808" s="9"/>
      <c r="L1808" s="9" t="s">
        <v>19</v>
      </c>
    </row>
    <row r="1809" spans="2:12" x14ac:dyDescent="0.25">
      <c r="B1809" s="9"/>
      <c r="C1809" s="9"/>
      <c r="D1809" s="9"/>
      <c r="E1809" s="9"/>
      <c r="F1809" s="9"/>
      <c r="G1809" s="9"/>
      <c r="H1809" s="9"/>
      <c r="I1809" s="9"/>
      <c r="J1809" s="9"/>
      <c r="K1809" s="9"/>
      <c r="L1809" s="9"/>
    </row>
    <row r="1810" spans="2:12" ht="255" x14ac:dyDescent="0.25">
      <c r="B1810" s="9"/>
      <c r="C1810" s="9"/>
      <c r="D1810" s="9"/>
      <c r="E1810" s="9"/>
      <c r="F1810" s="9"/>
      <c r="G1810" s="9" t="s">
        <v>1564</v>
      </c>
      <c r="H1810" s="9"/>
      <c r="I1810" s="9"/>
      <c r="J1810" s="9"/>
      <c r="K1810" s="9"/>
      <c r="L1810" s="9"/>
    </row>
    <row r="1811" spans="2:12" ht="90" x14ac:dyDescent="0.25">
      <c r="B1811" s="9">
        <v>26</v>
      </c>
      <c r="C1811" s="9" t="s">
        <v>12</v>
      </c>
      <c r="D1811" s="9" t="s">
        <v>13</v>
      </c>
      <c r="E1811" s="9" t="s">
        <v>1568</v>
      </c>
      <c r="F1811" s="9" t="s">
        <v>15</v>
      </c>
      <c r="G1811" s="9" t="s">
        <v>1569</v>
      </c>
      <c r="H1811" s="9" t="s">
        <v>1565</v>
      </c>
      <c r="I1811" s="10">
        <v>42026</v>
      </c>
      <c r="J1811" s="9">
        <v>4</v>
      </c>
      <c r="K1811" s="9"/>
      <c r="L1811" s="9" t="s">
        <v>19</v>
      </c>
    </row>
    <row r="1812" spans="2:12" x14ac:dyDescent="0.25">
      <c r="B1812" s="9"/>
      <c r="C1812" s="9"/>
      <c r="D1812" s="9"/>
      <c r="E1812" s="9"/>
      <c r="F1812" s="9"/>
      <c r="G1812" s="9"/>
      <c r="H1812" s="9"/>
      <c r="I1812" s="9"/>
      <c r="J1812" s="9"/>
      <c r="K1812" s="9"/>
      <c r="L1812" s="9"/>
    </row>
    <row r="1813" spans="2:12" ht="255" x14ac:dyDescent="0.25">
      <c r="B1813" s="9"/>
      <c r="C1813" s="9"/>
      <c r="D1813" s="9"/>
      <c r="E1813" s="9"/>
      <c r="F1813" s="9"/>
      <c r="G1813" s="9" t="s">
        <v>1564</v>
      </c>
      <c r="H1813" s="9"/>
      <c r="I1813" s="9"/>
      <c r="J1813" s="9"/>
      <c r="K1813" s="9"/>
      <c r="L1813" s="9"/>
    </row>
    <row r="1814" spans="2:12" ht="135" x14ac:dyDescent="0.25">
      <c r="B1814" s="9">
        <v>27</v>
      </c>
      <c r="C1814" s="9" t="s">
        <v>12</v>
      </c>
      <c r="D1814" s="9" t="s">
        <v>13</v>
      </c>
      <c r="E1814" s="9" t="s">
        <v>1570</v>
      </c>
      <c r="F1814" s="9" t="s">
        <v>15</v>
      </c>
      <c r="G1814" s="9" t="s">
        <v>1571</v>
      </c>
      <c r="H1814" s="9" t="s">
        <v>1573</v>
      </c>
      <c r="I1814" s="10">
        <v>42015</v>
      </c>
      <c r="J1814" s="9">
        <v>4</v>
      </c>
      <c r="K1814" s="9"/>
      <c r="L1814" s="9" t="s">
        <v>19</v>
      </c>
    </row>
    <row r="1815" spans="2:12" x14ac:dyDescent="0.25">
      <c r="B1815" s="9"/>
      <c r="C1815" s="9"/>
      <c r="D1815" s="9"/>
      <c r="E1815" s="9"/>
      <c r="F1815" s="9"/>
      <c r="G1815" s="9"/>
      <c r="H1815" s="9"/>
      <c r="I1815" s="9"/>
      <c r="J1815" s="9"/>
      <c r="K1815" s="9"/>
      <c r="L1815" s="9"/>
    </row>
    <row r="1816" spans="2:12" ht="240" x14ac:dyDescent="0.25">
      <c r="B1816" s="9"/>
      <c r="C1816" s="9"/>
      <c r="D1816" s="9"/>
      <c r="E1816" s="9"/>
      <c r="F1816" s="9"/>
      <c r="G1816" s="9" t="s">
        <v>1572</v>
      </c>
      <c r="H1816" s="9"/>
      <c r="I1816" s="9"/>
      <c r="J1816" s="9"/>
      <c r="K1816" s="9"/>
      <c r="L1816" s="9"/>
    </row>
    <row r="1817" spans="2:12" ht="135" x14ac:dyDescent="0.25">
      <c r="B1817" s="9">
        <v>28</v>
      </c>
      <c r="C1817" s="9" t="s">
        <v>12</v>
      </c>
      <c r="D1817" s="9" t="s">
        <v>27</v>
      </c>
      <c r="E1817" s="9" t="s">
        <v>1574</v>
      </c>
      <c r="F1817" s="9" t="s">
        <v>15</v>
      </c>
      <c r="G1817" s="9" t="s">
        <v>1575</v>
      </c>
      <c r="H1817" s="9" t="s">
        <v>1573</v>
      </c>
      <c r="I1817" s="9" t="s">
        <v>275</v>
      </c>
      <c r="J1817" s="9">
        <v>4</v>
      </c>
      <c r="K1817" s="9"/>
      <c r="L1817" s="9" t="s">
        <v>19</v>
      </c>
    </row>
    <row r="1818" spans="2:12" x14ac:dyDescent="0.25">
      <c r="B1818" s="9"/>
      <c r="C1818" s="9"/>
      <c r="D1818" s="9"/>
      <c r="E1818" s="9"/>
      <c r="F1818" s="9"/>
      <c r="G1818" s="9"/>
      <c r="H1818" s="9"/>
      <c r="I1818" s="9"/>
      <c r="J1818" s="9"/>
      <c r="K1818" s="9"/>
      <c r="L1818" s="9"/>
    </row>
    <row r="1819" spans="2:12" ht="240" x14ac:dyDescent="0.25">
      <c r="B1819" s="9"/>
      <c r="C1819" s="9"/>
      <c r="D1819" s="9"/>
      <c r="E1819" s="9"/>
      <c r="F1819" s="9"/>
      <c r="G1819" s="9" t="s">
        <v>1572</v>
      </c>
      <c r="H1819" s="9"/>
      <c r="I1819" s="9"/>
      <c r="J1819" s="9"/>
      <c r="K1819" s="9"/>
      <c r="L1819" s="9"/>
    </row>
    <row r="1820" spans="2:12" ht="135" x14ac:dyDescent="0.25">
      <c r="B1820" s="9">
        <v>29</v>
      </c>
      <c r="C1820" s="9" t="s">
        <v>12</v>
      </c>
      <c r="D1820" s="9" t="s">
        <v>13</v>
      </c>
      <c r="E1820" s="9" t="s">
        <v>1576</v>
      </c>
      <c r="F1820" s="9" t="s">
        <v>15</v>
      </c>
      <c r="G1820" s="9" t="s">
        <v>1577</v>
      </c>
      <c r="H1820" s="9" t="s">
        <v>726</v>
      </c>
      <c r="I1820" s="10">
        <v>42015</v>
      </c>
      <c r="J1820" s="9">
        <v>4</v>
      </c>
      <c r="K1820" s="9"/>
      <c r="L1820" s="9" t="s">
        <v>19</v>
      </c>
    </row>
    <row r="1821" spans="2:12" x14ac:dyDescent="0.25">
      <c r="B1821" s="9"/>
      <c r="C1821" s="9"/>
      <c r="D1821" s="9"/>
      <c r="E1821" s="9"/>
      <c r="F1821" s="9"/>
      <c r="G1821" s="9"/>
      <c r="H1821" s="9"/>
      <c r="I1821" s="9"/>
      <c r="J1821" s="9"/>
      <c r="K1821" s="9"/>
      <c r="L1821" s="9"/>
    </row>
    <row r="1822" spans="2:12" ht="240" x14ac:dyDescent="0.25">
      <c r="B1822" s="9"/>
      <c r="C1822" s="9"/>
      <c r="D1822" s="9"/>
      <c r="E1822" s="9"/>
      <c r="F1822" s="9"/>
      <c r="G1822" s="9" t="s">
        <v>1572</v>
      </c>
      <c r="H1822" s="9"/>
      <c r="I1822" s="9"/>
      <c r="J1822" s="9"/>
      <c r="K1822" s="9"/>
      <c r="L1822" s="9"/>
    </row>
    <row r="1823" spans="2:12" ht="135" x14ac:dyDescent="0.25">
      <c r="B1823" s="9">
        <v>30</v>
      </c>
      <c r="C1823" s="9" t="s">
        <v>12</v>
      </c>
      <c r="D1823" s="9" t="s">
        <v>13</v>
      </c>
      <c r="E1823" s="9" t="s">
        <v>1578</v>
      </c>
      <c r="F1823" s="9" t="s">
        <v>15</v>
      </c>
      <c r="G1823" s="9" t="s">
        <v>1579</v>
      </c>
      <c r="H1823" s="9" t="s">
        <v>726</v>
      </c>
      <c r="I1823" s="10">
        <v>42015</v>
      </c>
      <c r="J1823" s="9">
        <v>4</v>
      </c>
      <c r="K1823" s="9"/>
      <c r="L1823" s="9" t="s">
        <v>19</v>
      </c>
    </row>
    <row r="1824" spans="2:12" x14ac:dyDescent="0.25">
      <c r="B1824" s="9"/>
      <c r="C1824" s="9"/>
      <c r="D1824" s="9"/>
      <c r="E1824" s="9"/>
      <c r="F1824" s="9"/>
      <c r="G1824" s="9"/>
      <c r="H1824" s="9"/>
      <c r="I1824" s="9"/>
      <c r="J1824" s="9"/>
      <c r="K1824" s="9"/>
      <c r="L1824" s="9"/>
    </row>
    <row r="1825" spans="2:12" ht="240" x14ac:dyDescent="0.25">
      <c r="B1825" s="9"/>
      <c r="C1825" s="9"/>
      <c r="D1825" s="9"/>
      <c r="E1825" s="9"/>
      <c r="F1825" s="9"/>
      <c r="G1825" s="9" t="s">
        <v>1572</v>
      </c>
      <c r="H1825" s="9"/>
      <c r="I1825" s="9"/>
      <c r="J1825" s="9"/>
      <c r="K1825" s="9"/>
      <c r="L1825" s="9"/>
    </row>
    <row r="1826" spans="2:12" ht="75" x14ac:dyDescent="0.25">
      <c r="B1826" s="9">
        <v>31</v>
      </c>
      <c r="C1826" s="9" t="s">
        <v>12</v>
      </c>
      <c r="D1826" s="9" t="s">
        <v>27</v>
      </c>
      <c r="E1826" s="9" t="s">
        <v>1580</v>
      </c>
      <c r="F1826" s="9" t="s">
        <v>15</v>
      </c>
      <c r="G1826" s="9" t="s">
        <v>1581</v>
      </c>
      <c r="H1826" s="9" t="s">
        <v>730</v>
      </c>
      <c r="I1826" s="9">
        <f>-1 / 28</f>
        <v>-3.5714285714285712E-2</v>
      </c>
      <c r="J1826" s="9">
        <v>4</v>
      </c>
      <c r="K1826" s="9"/>
      <c r="L1826" s="9" t="s">
        <v>19</v>
      </c>
    </row>
    <row r="1827" spans="2:12" x14ac:dyDescent="0.25">
      <c r="B1827" s="9"/>
      <c r="C1827" s="9"/>
      <c r="D1827" s="9"/>
      <c r="E1827" s="9"/>
      <c r="F1827" s="9"/>
      <c r="G1827" s="9"/>
      <c r="H1827" s="9"/>
      <c r="I1827" s="9"/>
      <c r="J1827" s="9"/>
      <c r="K1827" s="9"/>
      <c r="L1827" s="9"/>
    </row>
    <row r="1828" spans="2:12" ht="285" x14ac:dyDescent="0.25">
      <c r="B1828" s="9"/>
      <c r="C1828" s="9"/>
      <c r="D1828" s="9"/>
      <c r="E1828" s="9"/>
      <c r="F1828" s="9"/>
      <c r="G1828" s="9" t="s">
        <v>1582</v>
      </c>
      <c r="H1828" s="9"/>
      <c r="I1828" s="9"/>
      <c r="J1828" s="9"/>
      <c r="K1828" s="9"/>
      <c r="L1828" s="9"/>
    </row>
    <row r="1829" spans="2:12" ht="75" x14ac:dyDescent="0.25">
      <c r="B1829" s="9">
        <v>32</v>
      </c>
      <c r="C1829" s="9" t="s">
        <v>12</v>
      </c>
      <c r="D1829" s="9" t="s">
        <v>27</v>
      </c>
      <c r="E1829" s="9" t="s">
        <v>1583</v>
      </c>
      <c r="F1829" s="9" t="s">
        <v>15</v>
      </c>
      <c r="G1829" s="9" t="s">
        <v>1584</v>
      </c>
      <c r="H1829" s="9" t="s">
        <v>730</v>
      </c>
      <c r="I1829" s="9" t="s">
        <v>834</v>
      </c>
      <c r="J1829" s="9">
        <v>4</v>
      </c>
      <c r="K1829" s="9"/>
      <c r="L1829" s="9" t="s">
        <v>19</v>
      </c>
    </row>
    <row r="1830" spans="2:12" x14ac:dyDescent="0.25">
      <c r="B1830" s="9"/>
      <c r="C1830" s="9"/>
      <c r="D1830" s="9"/>
      <c r="E1830" s="9"/>
      <c r="F1830" s="9"/>
      <c r="G1830" s="9"/>
      <c r="H1830" s="9"/>
      <c r="I1830" s="9"/>
      <c r="J1830" s="9"/>
      <c r="K1830" s="9"/>
      <c r="L1830" s="9"/>
    </row>
    <row r="1831" spans="2:12" ht="285" x14ac:dyDescent="0.25">
      <c r="B1831" s="9"/>
      <c r="C1831" s="9"/>
      <c r="D1831" s="9"/>
      <c r="E1831" s="9"/>
      <c r="F1831" s="9"/>
      <c r="G1831" s="9" t="s">
        <v>1582</v>
      </c>
      <c r="H1831" s="9"/>
      <c r="I1831" s="9"/>
      <c r="J1831" s="9"/>
      <c r="K1831" s="9"/>
      <c r="L1831" s="9"/>
    </row>
    <row r="1832" spans="2:12" ht="90" x14ac:dyDescent="0.25">
      <c r="B1832" s="9">
        <v>33</v>
      </c>
      <c r="C1832" s="9" t="s">
        <v>12</v>
      </c>
      <c r="D1832" s="9" t="s">
        <v>13</v>
      </c>
      <c r="E1832" s="9" t="s">
        <v>1585</v>
      </c>
      <c r="F1832" s="9" t="s">
        <v>15</v>
      </c>
      <c r="G1832" s="9" t="s">
        <v>1586</v>
      </c>
      <c r="H1832" s="9" t="s">
        <v>1588</v>
      </c>
      <c r="I1832" s="10">
        <v>42091</v>
      </c>
      <c r="J1832" s="9">
        <v>4</v>
      </c>
      <c r="K1832" s="9"/>
      <c r="L1832" s="9" t="s">
        <v>19</v>
      </c>
    </row>
    <row r="1833" spans="2:12" x14ac:dyDescent="0.25">
      <c r="B1833" s="9"/>
      <c r="C1833" s="9"/>
      <c r="D1833" s="9"/>
      <c r="E1833" s="9"/>
      <c r="F1833" s="9"/>
      <c r="G1833" s="9"/>
      <c r="H1833" s="9"/>
      <c r="I1833" s="9"/>
      <c r="J1833" s="9"/>
      <c r="K1833" s="9"/>
      <c r="L1833" s="9"/>
    </row>
    <row r="1834" spans="2:12" ht="270" x14ac:dyDescent="0.25">
      <c r="B1834" s="9"/>
      <c r="C1834" s="9"/>
      <c r="D1834" s="9"/>
      <c r="E1834" s="9"/>
      <c r="F1834" s="9"/>
      <c r="G1834" s="9" t="s">
        <v>1587</v>
      </c>
      <c r="H1834" s="9"/>
      <c r="I1834" s="9"/>
      <c r="J1834" s="9"/>
      <c r="K1834" s="9"/>
      <c r="L1834" s="9"/>
    </row>
    <row r="1835" spans="2:12" ht="90" x14ac:dyDescent="0.25">
      <c r="B1835" s="9">
        <v>34</v>
      </c>
      <c r="C1835" s="9" t="s">
        <v>12</v>
      </c>
      <c r="D1835" s="9" t="s">
        <v>13</v>
      </c>
      <c r="E1835" s="9" t="s">
        <v>1589</v>
      </c>
      <c r="F1835" s="9" t="s">
        <v>15</v>
      </c>
      <c r="G1835" s="9" t="s">
        <v>1590</v>
      </c>
      <c r="H1835" s="9" t="s">
        <v>1588</v>
      </c>
      <c r="I1835" s="9" t="s">
        <v>572</v>
      </c>
      <c r="J1835" s="9">
        <v>4</v>
      </c>
      <c r="K1835" s="9"/>
      <c r="L1835" s="9" t="s">
        <v>19</v>
      </c>
    </row>
    <row r="1836" spans="2:12" x14ac:dyDescent="0.25">
      <c r="B1836" s="9"/>
      <c r="C1836" s="9"/>
      <c r="D1836" s="9"/>
      <c r="E1836" s="9"/>
      <c r="F1836" s="9"/>
      <c r="G1836" s="9"/>
      <c r="H1836" s="9"/>
      <c r="I1836" s="9"/>
      <c r="J1836" s="9"/>
      <c r="K1836" s="9"/>
      <c r="L1836" s="9"/>
    </row>
    <row r="1837" spans="2:12" ht="270" x14ac:dyDescent="0.25">
      <c r="B1837" s="9"/>
      <c r="C1837" s="9"/>
      <c r="D1837" s="9"/>
      <c r="E1837" s="9"/>
      <c r="F1837" s="9"/>
      <c r="G1837" s="9" t="s">
        <v>1587</v>
      </c>
      <c r="H1837" s="9"/>
      <c r="I1837" s="9"/>
      <c r="J1837" s="9"/>
      <c r="K1837" s="9"/>
      <c r="L1837" s="9"/>
    </row>
    <row r="1838" spans="2:12" ht="105" x14ac:dyDescent="0.25">
      <c r="B1838" s="9" t="s">
        <v>12</v>
      </c>
      <c r="C1838" s="9" t="s">
        <v>13</v>
      </c>
      <c r="D1838" s="9" t="s">
        <v>1591</v>
      </c>
      <c r="E1838" s="9" t="s">
        <v>15</v>
      </c>
      <c r="F1838" s="9" t="s">
        <v>1592</v>
      </c>
      <c r="G1838" s="9" t="s">
        <v>859</v>
      </c>
      <c r="H1838" s="10">
        <v>42152</v>
      </c>
      <c r="I1838" s="9">
        <v>4</v>
      </c>
      <c r="J1838" s="9"/>
      <c r="K1838" s="9" t="s">
        <v>19</v>
      </c>
      <c r="L1838" s="9"/>
    </row>
    <row r="1839" spans="2:12" x14ac:dyDescent="0.25">
      <c r="B1839" s="9"/>
      <c r="C1839" s="9"/>
      <c r="D1839" s="9"/>
      <c r="E1839" s="9"/>
      <c r="F1839" s="9"/>
      <c r="G1839" s="9"/>
      <c r="H1839" s="9"/>
      <c r="I1839" s="9"/>
      <c r="J1839" s="9"/>
      <c r="K1839" s="9"/>
      <c r="L1839" s="9"/>
    </row>
    <row r="1840" spans="2:12" ht="180" x14ac:dyDescent="0.25">
      <c r="B1840" s="9"/>
      <c r="C1840" s="9"/>
      <c r="D1840" s="9"/>
      <c r="E1840" s="9"/>
      <c r="F1840" s="9" t="s">
        <v>1593</v>
      </c>
      <c r="G1840" s="9"/>
      <c r="H1840" s="9"/>
      <c r="I1840" s="9"/>
      <c r="J1840" s="9"/>
      <c r="K1840" s="9"/>
      <c r="L1840" s="9"/>
    </row>
    <row r="1841" spans="2:12" ht="90" x14ac:dyDescent="0.25">
      <c r="B1841" s="9">
        <v>13</v>
      </c>
      <c r="C1841" s="9" t="s">
        <v>12</v>
      </c>
      <c r="D1841" s="9" t="s">
        <v>27</v>
      </c>
      <c r="E1841" s="9" t="s">
        <v>1594</v>
      </c>
      <c r="F1841" s="9" t="s">
        <v>15</v>
      </c>
      <c r="G1841" s="9" t="s">
        <v>1595</v>
      </c>
      <c r="H1841" s="9" t="s">
        <v>824</v>
      </c>
      <c r="I1841" s="9">
        <f>-1 / 28</f>
        <v>-3.5714285714285712E-2</v>
      </c>
      <c r="J1841" s="9">
        <v>4</v>
      </c>
      <c r="K1841" s="9"/>
      <c r="L1841" s="9" t="s">
        <v>19</v>
      </c>
    </row>
    <row r="1842" spans="2:12" x14ac:dyDescent="0.25">
      <c r="B1842" s="9"/>
      <c r="C1842" s="9"/>
      <c r="D1842" s="9"/>
      <c r="E1842" s="9"/>
      <c r="F1842" s="9"/>
      <c r="G1842" s="9"/>
      <c r="H1842" s="9"/>
      <c r="I1842" s="9"/>
      <c r="J1842" s="9"/>
      <c r="K1842" s="9"/>
      <c r="L1842" s="9"/>
    </row>
    <row r="1843" spans="2:12" ht="270" x14ac:dyDescent="0.25">
      <c r="B1843" s="9"/>
      <c r="C1843" s="9"/>
      <c r="D1843" s="9"/>
      <c r="E1843" s="9"/>
      <c r="F1843" s="9"/>
      <c r="G1843" s="9" t="s">
        <v>1593</v>
      </c>
      <c r="H1843" s="9"/>
      <c r="I1843" s="9"/>
      <c r="J1843" s="9"/>
      <c r="K1843" s="9"/>
      <c r="L1843" s="9"/>
    </row>
    <row r="1844" spans="2:12" ht="75" x14ac:dyDescent="0.25">
      <c r="B1844" s="9">
        <v>14</v>
      </c>
      <c r="C1844" s="9" t="s">
        <v>12</v>
      </c>
      <c r="D1844" s="9" t="s">
        <v>27</v>
      </c>
      <c r="E1844" s="9" t="s">
        <v>1596</v>
      </c>
      <c r="F1844" s="9" t="s">
        <v>15</v>
      </c>
      <c r="G1844" s="9" t="s">
        <v>1597</v>
      </c>
      <c r="H1844" s="9" t="s">
        <v>828</v>
      </c>
      <c r="I1844" s="9">
        <f>-2 / 28</f>
        <v>-7.1428571428571425E-2</v>
      </c>
      <c r="J1844" s="9">
        <v>4</v>
      </c>
      <c r="K1844" s="9"/>
      <c r="L1844" s="9" t="s">
        <v>19</v>
      </c>
    </row>
    <row r="1845" spans="2:12" x14ac:dyDescent="0.25">
      <c r="B1845" s="9"/>
      <c r="C1845" s="9"/>
      <c r="D1845" s="9"/>
      <c r="E1845" s="9"/>
      <c r="F1845" s="9"/>
      <c r="G1845" s="9"/>
      <c r="H1845" s="9"/>
      <c r="I1845" s="9"/>
      <c r="J1845" s="9"/>
      <c r="K1845" s="9"/>
      <c r="L1845" s="9"/>
    </row>
    <row r="1846" spans="2:12" ht="270" x14ac:dyDescent="0.25">
      <c r="B1846" s="9"/>
      <c r="C1846" s="9"/>
      <c r="D1846" s="9"/>
      <c r="E1846" s="9"/>
      <c r="F1846" s="9"/>
      <c r="G1846" s="9" t="s">
        <v>1593</v>
      </c>
      <c r="H1846" s="9"/>
      <c r="I1846" s="9"/>
      <c r="J1846" s="9"/>
      <c r="K1846" s="9"/>
      <c r="L1846" s="9"/>
    </row>
    <row r="1847" spans="2:12" ht="75" x14ac:dyDescent="0.25">
      <c r="B1847" s="9">
        <v>15</v>
      </c>
      <c r="C1847" s="9" t="s">
        <v>12</v>
      </c>
      <c r="D1847" s="9" t="s">
        <v>27</v>
      </c>
      <c r="E1847" s="9" t="s">
        <v>1598</v>
      </c>
      <c r="F1847" s="9" t="s">
        <v>15</v>
      </c>
      <c r="G1847" s="9" t="s">
        <v>1599</v>
      </c>
      <c r="H1847" s="9" t="s">
        <v>852</v>
      </c>
      <c r="I1847" s="9" t="s">
        <v>111</v>
      </c>
      <c r="J1847" s="9">
        <v>4</v>
      </c>
      <c r="K1847" s="9"/>
      <c r="L1847" s="9" t="s">
        <v>19</v>
      </c>
    </row>
    <row r="1848" spans="2:12" x14ac:dyDescent="0.25">
      <c r="B1848" s="9"/>
      <c r="C1848" s="9"/>
      <c r="D1848" s="9"/>
      <c r="E1848" s="9"/>
      <c r="F1848" s="9"/>
      <c r="G1848" s="9"/>
      <c r="H1848" s="9"/>
      <c r="I1848" s="9"/>
      <c r="J1848" s="9"/>
      <c r="K1848" s="9"/>
      <c r="L1848" s="9"/>
    </row>
    <row r="1849" spans="2:12" ht="270" x14ac:dyDescent="0.25">
      <c r="B1849" s="9"/>
      <c r="C1849" s="9"/>
      <c r="D1849" s="9"/>
      <c r="E1849" s="9"/>
      <c r="F1849" s="9"/>
      <c r="G1849" s="9" t="s">
        <v>1593</v>
      </c>
      <c r="H1849" s="9"/>
      <c r="I1849" s="9"/>
      <c r="J1849" s="9"/>
      <c r="K1849" s="9"/>
      <c r="L1849" s="9"/>
    </row>
    <row r="1850" spans="2:12" ht="75" x14ac:dyDescent="0.25">
      <c r="B1850" s="9">
        <v>16</v>
      </c>
      <c r="C1850" s="9" t="s">
        <v>12</v>
      </c>
      <c r="D1850" s="9" t="s">
        <v>13</v>
      </c>
      <c r="E1850" s="9" t="s">
        <v>1600</v>
      </c>
      <c r="F1850" s="9" t="s">
        <v>15</v>
      </c>
      <c r="G1850" s="9" t="s">
        <v>1601</v>
      </c>
      <c r="H1850" s="9" t="s">
        <v>1603</v>
      </c>
      <c r="I1850" s="10">
        <v>42122</v>
      </c>
      <c r="J1850" s="9">
        <v>4</v>
      </c>
      <c r="K1850" s="9"/>
      <c r="L1850" s="9" t="s">
        <v>19</v>
      </c>
    </row>
    <row r="1851" spans="2:12" x14ac:dyDescent="0.25">
      <c r="B1851" s="9"/>
      <c r="C1851" s="9"/>
      <c r="D1851" s="9"/>
      <c r="E1851" s="9"/>
      <c r="F1851" s="9"/>
      <c r="G1851" s="9"/>
      <c r="H1851" s="9"/>
      <c r="I1851" s="9"/>
      <c r="J1851" s="9"/>
      <c r="K1851" s="9"/>
      <c r="L1851" s="9"/>
    </row>
    <row r="1852" spans="2:12" ht="270" x14ac:dyDescent="0.25">
      <c r="B1852" s="9"/>
      <c r="C1852" s="9"/>
      <c r="D1852" s="9"/>
      <c r="E1852" s="9"/>
      <c r="F1852" s="9"/>
      <c r="G1852" s="9" t="s">
        <v>1602</v>
      </c>
      <c r="H1852" s="9"/>
      <c r="I1852" s="9"/>
      <c r="J1852" s="9"/>
      <c r="K1852" s="9"/>
      <c r="L1852" s="9"/>
    </row>
    <row r="1853" spans="2:12" ht="75" x14ac:dyDescent="0.25">
      <c r="B1853" s="9">
        <v>17</v>
      </c>
      <c r="C1853" s="9" t="s">
        <v>12</v>
      </c>
      <c r="D1853" s="9" t="s">
        <v>13</v>
      </c>
      <c r="E1853" s="9" t="s">
        <v>1604</v>
      </c>
      <c r="F1853" s="9" t="s">
        <v>15</v>
      </c>
      <c r="G1853" s="9" t="s">
        <v>1605</v>
      </c>
      <c r="H1853" s="9" t="s">
        <v>1603</v>
      </c>
      <c r="I1853" s="10">
        <v>42063</v>
      </c>
      <c r="J1853" s="9">
        <v>4</v>
      </c>
      <c r="K1853" s="9"/>
      <c r="L1853" s="9" t="s">
        <v>19</v>
      </c>
    </row>
    <row r="1854" spans="2:12" x14ac:dyDescent="0.25">
      <c r="B1854" s="9"/>
      <c r="C1854" s="9"/>
      <c r="D1854" s="9"/>
      <c r="E1854" s="9"/>
      <c r="F1854" s="9"/>
      <c r="G1854" s="9"/>
      <c r="H1854" s="9"/>
      <c r="I1854" s="9"/>
      <c r="J1854" s="9"/>
      <c r="K1854" s="9"/>
      <c r="L1854" s="9"/>
    </row>
    <row r="1855" spans="2:12" ht="270" x14ac:dyDescent="0.25">
      <c r="B1855" s="9"/>
      <c r="C1855" s="9"/>
      <c r="D1855" s="9"/>
      <c r="E1855" s="9"/>
      <c r="F1855" s="9"/>
      <c r="G1855" s="9" t="s">
        <v>1602</v>
      </c>
      <c r="H1855" s="9"/>
      <c r="I1855" s="9"/>
      <c r="J1855" s="9"/>
      <c r="K1855" s="9"/>
      <c r="L1855" s="9"/>
    </row>
    <row r="1856" spans="2:12" ht="135" x14ac:dyDescent="0.25">
      <c r="B1856" s="9">
        <v>18</v>
      </c>
      <c r="C1856" s="9" t="s">
        <v>12</v>
      </c>
      <c r="D1856" s="9" t="s">
        <v>13</v>
      </c>
      <c r="E1856" s="9" t="s">
        <v>1606</v>
      </c>
      <c r="F1856" s="9" t="s">
        <v>15</v>
      </c>
      <c r="G1856" s="9" t="s">
        <v>1607</v>
      </c>
      <c r="H1856" s="9" t="s">
        <v>1609</v>
      </c>
      <c r="I1856" s="10">
        <v>42109</v>
      </c>
      <c r="J1856" s="9">
        <v>4</v>
      </c>
      <c r="K1856" s="9"/>
      <c r="L1856" s="9" t="s">
        <v>19</v>
      </c>
    </row>
    <row r="1857" spans="2:13" x14ac:dyDescent="0.25">
      <c r="B1857" s="9"/>
      <c r="C1857" s="9"/>
      <c r="D1857" s="9"/>
      <c r="E1857" s="9"/>
      <c r="F1857" s="9"/>
      <c r="G1857" s="9"/>
      <c r="H1857" s="9"/>
      <c r="I1857" s="9"/>
      <c r="J1857" s="9"/>
      <c r="K1857" s="9"/>
      <c r="L1857" s="9"/>
    </row>
    <row r="1858" spans="2:13" ht="270" x14ac:dyDescent="0.25">
      <c r="B1858" s="9"/>
      <c r="C1858" s="9"/>
      <c r="D1858" s="9"/>
      <c r="E1858" s="9"/>
      <c r="F1858" s="9"/>
      <c r="G1858" s="9" t="s">
        <v>1608</v>
      </c>
      <c r="H1858" s="9"/>
      <c r="I1858" s="9"/>
      <c r="J1858" s="9"/>
      <c r="K1858" s="9"/>
      <c r="L1858" s="9"/>
    </row>
    <row r="1859" spans="2:13" ht="135" x14ac:dyDescent="0.25">
      <c r="B1859" s="9">
        <v>19</v>
      </c>
      <c r="C1859" s="9" t="s">
        <v>12</v>
      </c>
      <c r="D1859" s="9" t="s">
        <v>13</v>
      </c>
      <c r="E1859" s="9" t="s">
        <v>1610</v>
      </c>
      <c r="F1859" s="9" t="s">
        <v>15</v>
      </c>
      <c r="G1859" s="9" t="s">
        <v>1611</v>
      </c>
      <c r="H1859" s="9" t="s">
        <v>1609</v>
      </c>
      <c r="I1859" s="10">
        <v>42078</v>
      </c>
      <c r="J1859" s="9">
        <v>4</v>
      </c>
      <c r="K1859" s="9"/>
      <c r="L1859" s="9" t="s">
        <v>19</v>
      </c>
    </row>
    <row r="1860" spans="2:13" x14ac:dyDescent="0.25">
      <c r="B1860" s="9"/>
      <c r="C1860" s="9"/>
      <c r="D1860" s="9"/>
      <c r="E1860" s="9"/>
      <c r="F1860" s="9"/>
      <c r="G1860" s="9"/>
      <c r="H1860" s="9"/>
      <c r="I1860" s="9"/>
      <c r="J1860" s="9"/>
      <c r="K1860" s="9"/>
      <c r="L1860" s="9"/>
    </row>
    <row r="1861" spans="2:13" ht="270" x14ac:dyDescent="0.25">
      <c r="B1861" s="9"/>
      <c r="C1861" s="9"/>
      <c r="D1861" s="9"/>
      <c r="E1861" s="9"/>
      <c r="F1861" s="9"/>
      <c r="G1861" s="9" t="s">
        <v>1608</v>
      </c>
      <c r="H1861" s="9"/>
      <c r="I1861" s="9"/>
      <c r="J1861" s="9"/>
      <c r="K1861" s="9"/>
      <c r="L1861" s="9"/>
    </row>
    <row r="1862" spans="2:13" ht="135" x14ac:dyDescent="0.25">
      <c r="B1862" s="9">
        <v>20</v>
      </c>
      <c r="C1862" s="9" t="s">
        <v>12</v>
      </c>
      <c r="D1862" s="9" t="s">
        <v>13</v>
      </c>
      <c r="E1862" s="9" t="s">
        <v>1612</v>
      </c>
      <c r="F1862" s="9" t="s">
        <v>15</v>
      </c>
      <c r="G1862" s="9" t="s">
        <v>1613</v>
      </c>
      <c r="H1862" s="9" t="s">
        <v>1614</v>
      </c>
      <c r="I1862" s="10">
        <v>42050</v>
      </c>
      <c r="J1862" s="9">
        <v>4</v>
      </c>
      <c r="K1862" s="9"/>
      <c r="L1862" s="9" t="s">
        <v>19</v>
      </c>
    </row>
    <row r="1863" spans="2:13" x14ac:dyDescent="0.25">
      <c r="B1863" s="9"/>
      <c r="C1863" s="9"/>
      <c r="D1863" s="9"/>
      <c r="E1863" s="9"/>
      <c r="F1863" s="9"/>
      <c r="G1863" s="9"/>
      <c r="H1863" s="9"/>
      <c r="I1863" s="9"/>
      <c r="J1863" s="9"/>
      <c r="K1863" s="9"/>
      <c r="L1863" s="9"/>
    </row>
    <row r="1864" spans="2:13" ht="270" x14ac:dyDescent="0.25">
      <c r="B1864" s="9"/>
      <c r="C1864" s="9"/>
      <c r="D1864" s="9"/>
      <c r="E1864" s="9"/>
      <c r="F1864" s="9"/>
      <c r="G1864" s="9" t="s">
        <v>1608</v>
      </c>
      <c r="H1864" s="9"/>
      <c r="I1864" s="9"/>
      <c r="J1864" s="9"/>
      <c r="K1864" s="9"/>
      <c r="L1864" s="9"/>
    </row>
    <row r="1865" spans="2:13" ht="90" x14ac:dyDescent="0.25">
      <c r="B1865" s="9" t="s">
        <v>12</v>
      </c>
      <c r="C1865" s="9" t="s">
        <v>13</v>
      </c>
      <c r="D1865" s="9" t="s">
        <v>1615</v>
      </c>
      <c r="E1865" s="9" t="s">
        <v>15</v>
      </c>
      <c r="F1865" s="9" t="s">
        <v>1616</v>
      </c>
      <c r="G1865" s="9" t="s">
        <v>1614</v>
      </c>
      <c r="H1865" s="10">
        <v>42200</v>
      </c>
      <c r="I1865" s="9">
        <v>4</v>
      </c>
      <c r="J1865" s="9"/>
      <c r="K1865" s="9" t="s">
        <v>19</v>
      </c>
      <c r="L1865" s="9">
        <v>41</v>
      </c>
      <c r="M1865" s="9">
        <v>4</v>
      </c>
    </row>
    <row r="1866" spans="2:13" x14ac:dyDescent="0.25">
      <c r="B1866" s="9"/>
      <c r="C1866" s="9"/>
      <c r="D1866" s="9"/>
      <c r="E1866" s="9"/>
      <c r="F1866" s="9"/>
      <c r="G1866" s="9"/>
      <c r="H1866" s="9"/>
      <c r="I1866" s="9"/>
      <c r="J1866" s="9"/>
      <c r="K1866" s="9"/>
      <c r="L1866" s="9"/>
    </row>
    <row r="1867" spans="2:13" ht="180" x14ac:dyDescent="0.25">
      <c r="B1867" s="9"/>
      <c r="C1867" s="9"/>
      <c r="D1867" s="9"/>
      <c r="E1867" s="9"/>
      <c r="F1867" s="9" t="s">
        <v>1608</v>
      </c>
      <c r="G1867" s="9"/>
      <c r="H1867" s="9"/>
      <c r="I1867" s="9"/>
      <c r="J1867" s="9"/>
      <c r="K1867" s="9"/>
      <c r="L1867" s="9"/>
    </row>
    <row r="1868" spans="2:13" ht="90" x14ac:dyDescent="0.25">
      <c r="B1868" s="9">
        <v>5</v>
      </c>
      <c r="C1868" s="9" t="s">
        <v>12</v>
      </c>
      <c r="D1868" s="9" t="s">
        <v>13</v>
      </c>
      <c r="E1868" s="9" t="s">
        <v>1617</v>
      </c>
      <c r="F1868" s="9" t="s">
        <v>15</v>
      </c>
      <c r="G1868" s="9" t="s">
        <v>1618</v>
      </c>
      <c r="H1868" s="9" t="s">
        <v>1620</v>
      </c>
      <c r="I1868" s="10">
        <v>42085</v>
      </c>
      <c r="J1868" s="9">
        <v>4</v>
      </c>
      <c r="K1868" s="9"/>
      <c r="L1868" s="9" t="s">
        <v>19</v>
      </c>
    </row>
    <row r="1869" spans="2:13" x14ac:dyDescent="0.25">
      <c r="B1869" s="9"/>
      <c r="C1869" s="9"/>
      <c r="D1869" s="9"/>
      <c r="E1869" s="9"/>
      <c r="F1869" s="9"/>
      <c r="G1869" s="9"/>
      <c r="H1869" s="9"/>
      <c r="I1869" s="9"/>
      <c r="J1869" s="9"/>
      <c r="K1869" s="9"/>
      <c r="L1869" s="9"/>
    </row>
    <row r="1870" spans="2:13" ht="240" x14ac:dyDescent="0.25">
      <c r="B1870" s="9"/>
      <c r="C1870" s="9"/>
      <c r="D1870" s="9"/>
      <c r="E1870" s="9"/>
      <c r="F1870" s="9"/>
      <c r="G1870" s="9" t="s">
        <v>1619</v>
      </c>
      <c r="H1870" s="9"/>
      <c r="I1870" s="9"/>
      <c r="J1870" s="9"/>
      <c r="K1870" s="9"/>
      <c r="L1870" s="9"/>
    </row>
    <row r="1871" spans="2:13" ht="90" x14ac:dyDescent="0.25">
      <c r="B1871" s="9">
        <v>6</v>
      </c>
      <c r="C1871" s="9" t="s">
        <v>12</v>
      </c>
      <c r="D1871" s="9" t="s">
        <v>13</v>
      </c>
      <c r="E1871" s="9" t="s">
        <v>1621</v>
      </c>
      <c r="F1871" s="9" t="s">
        <v>15</v>
      </c>
      <c r="G1871" s="9" t="s">
        <v>1622</v>
      </c>
      <c r="H1871" s="9" t="s">
        <v>1623</v>
      </c>
      <c r="I1871" s="10">
        <v>42085</v>
      </c>
      <c r="J1871" s="9">
        <v>4</v>
      </c>
      <c r="K1871" s="9"/>
      <c r="L1871" s="9" t="s">
        <v>19</v>
      </c>
    </row>
    <row r="1872" spans="2:13" x14ac:dyDescent="0.25">
      <c r="B1872" s="9"/>
      <c r="C1872" s="9"/>
      <c r="D1872" s="9"/>
      <c r="E1872" s="9"/>
      <c r="F1872" s="9"/>
      <c r="G1872" s="9"/>
      <c r="H1872" s="9"/>
      <c r="I1872" s="9"/>
      <c r="J1872" s="9"/>
      <c r="K1872" s="9"/>
      <c r="L1872" s="9"/>
    </row>
    <row r="1873" spans="2:12" ht="240" x14ac:dyDescent="0.25">
      <c r="B1873" s="9"/>
      <c r="C1873" s="9"/>
      <c r="D1873" s="9"/>
      <c r="E1873" s="9"/>
      <c r="F1873" s="9"/>
      <c r="G1873" s="9" t="s">
        <v>1619</v>
      </c>
      <c r="H1873" s="9"/>
      <c r="I1873" s="9"/>
      <c r="J1873" s="9"/>
      <c r="K1873" s="9"/>
      <c r="L1873" s="9"/>
    </row>
    <row r="1874" spans="2:12" ht="90" x14ac:dyDescent="0.25">
      <c r="B1874" s="9" t="s">
        <v>12</v>
      </c>
      <c r="C1874" s="9" t="s">
        <v>27</v>
      </c>
      <c r="D1874" s="9" t="s">
        <v>1624</v>
      </c>
      <c r="E1874" s="9" t="s">
        <v>15</v>
      </c>
      <c r="F1874" s="9" t="s">
        <v>1625</v>
      </c>
      <c r="G1874" s="9" t="s">
        <v>1627</v>
      </c>
      <c r="H1874" s="9" t="s">
        <v>947</v>
      </c>
      <c r="I1874" s="9">
        <v>4</v>
      </c>
      <c r="J1874" s="9"/>
      <c r="K1874" s="9" t="s">
        <v>19</v>
      </c>
      <c r="L1874" s="9"/>
    </row>
    <row r="1875" spans="2:12" x14ac:dyDescent="0.25">
      <c r="B1875" s="9"/>
      <c r="C1875" s="9"/>
      <c r="D1875" s="9"/>
      <c r="E1875" s="9"/>
      <c r="F1875" s="9"/>
      <c r="G1875" s="9"/>
      <c r="H1875" s="9"/>
      <c r="I1875" s="9"/>
      <c r="J1875" s="9"/>
      <c r="K1875" s="9"/>
      <c r="L1875" s="9"/>
    </row>
    <row r="1876" spans="2:12" ht="165" x14ac:dyDescent="0.25">
      <c r="B1876" s="9"/>
      <c r="C1876" s="9"/>
      <c r="D1876" s="9"/>
      <c r="E1876" s="9"/>
      <c r="F1876" s="9" t="s">
        <v>1626</v>
      </c>
      <c r="G1876" s="9"/>
      <c r="H1876" s="9"/>
      <c r="I1876" s="9"/>
      <c r="J1876" s="9"/>
      <c r="K1876" s="9"/>
      <c r="L1876" s="9"/>
    </row>
    <row r="1877" spans="2:12" ht="135" x14ac:dyDescent="0.25">
      <c r="B1877" s="9">
        <v>2</v>
      </c>
      <c r="C1877" s="9" t="s">
        <v>12</v>
      </c>
      <c r="D1877" s="9" t="s">
        <v>13</v>
      </c>
      <c r="E1877" s="9" t="s">
        <v>1628</v>
      </c>
      <c r="F1877" s="9" t="s">
        <v>15</v>
      </c>
      <c r="G1877" s="9" t="s">
        <v>1629</v>
      </c>
      <c r="H1877" s="9" t="s">
        <v>1627</v>
      </c>
      <c r="I1877" s="10">
        <v>42082</v>
      </c>
      <c r="J1877" s="9">
        <v>4</v>
      </c>
      <c r="K1877" s="9"/>
      <c r="L1877" s="9" t="s">
        <v>19</v>
      </c>
    </row>
    <row r="1878" spans="2:12" x14ac:dyDescent="0.25">
      <c r="B1878" s="9"/>
      <c r="C1878" s="9"/>
      <c r="D1878" s="9"/>
      <c r="E1878" s="9"/>
      <c r="F1878" s="9"/>
      <c r="G1878" s="9"/>
      <c r="H1878" s="9"/>
      <c r="I1878" s="9"/>
      <c r="J1878" s="9"/>
      <c r="K1878" s="9"/>
      <c r="L1878" s="9"/>
    </row>
    <row r="1879" spans="2:12" ht="255" x14ac:dyDescent="0.25">
      <c r="B1879" s="9"/>
      <c r="C1879" s="9"/>
      <c r="D1879" s="9"/>
      <c r="E1879" s="9"/>
      <c r="F1879" s="9"/>
      <c r="G1879" s="9" t="s">
        <v>1626</v>
      </c>
      <c r="H1879" s="9"/>
      <c r="I1879" s="9"/>
      <c r="J1879" s="9"/>
      <c r="K1879" s="9"/>
      <c r="L1879" s="9"/>
    </row>
    <row r="1880" spans="2:12" ht="135" x14ac:dyDescent="0.25">
      <c r="B1880" s="9">
        <v>3</v>
      </c>
      <c r="C1880" s="9" t="s">
        <v>12</v>
      </c>
      <c r="D1880" s="9" t="s">
        <v>13</v>
      </c>
      <c r="E1880" s="9" t="s">
        <v>1630</v>
      </c>
      <c r="F1880" s="9" t="s">
        <v>15</v>
      </c>
      <c r="G1880" s="9" t="s">
        <v>1631</v>
      </c>
      <c r="H1880" s="9" t="s">
        <v>1627</v>
      </c>
      <c r="I1880" s="10">
        <v>42023</v>
      </c>
      <c r="J1880" s="9">
        <v>4</v>
      </c>
      <c r="K1880" s="9"/>
      <c r="L1880" s="9" t="s">
        <v>19</v>
      </c>
    </row>
    <row r="1881" spans="2:12" x14ac:dyDescent="0.25">
      <c r="B1881" s="9"/>
      <c r="C1881" s="9"/>
      <c r="D1881" s="9"/>
      <c r="E1881" s="9"/>
      <c r="F1881" s="9"/>
      <c r="G1881" s="9"/>
      <c r="H1881" s="9"/>
      <c r="I1881" s="9"/>
      <c r="J1881" s="9"/>
      <c r="K1881" s="9"/>
      <c r="L1881" s="9"/>
    </row>
    <row r="1882" spans="2:12" ht="255" x14ac:dyDescent="0.25">
      <c r="B1882" s="9"/>
      <c r="C1882" s="9"/>
      <c r="D1882" s="9"/>
      <c r="E1882" s="9"/>
      <c r="F1882" s="9"/>
      <c r="G1882" s="9" t="s">
        <v>1626</v>
      </c>
      <c r="H1882" s="9"/>
      <c r="I1882" s="9"/>
      <c r="J1882" s="9"/>
      <c r="K1882" s="9"/>
      <c r="L1882" s="9"/>
    </row>
    <row r="1883" spans="2:12" ht="135" x14ac:dyDescent="0.25">
      <c r="B1883" s="9">
        <v>4</v>
      </c>
      <c r="C1883" s="9" t="s">
        <v>12</v>
      </c>
      <c r="D1883" s="9" t="s">
        <v>27</v>
      </c>
      <c r="E1883" s="9" t="s">
        <v>1632</v>
      </c>
      <c r="F1883" s="9" t="s">
        <v>15</v>
      </c>
      <c r="G1883" s="9" t="s">
        <v>1633</v>
      </c>
      <c r="H1883" s="9" t="s">
        <v>1627</v>
      </c>
      <c r="I1883" s="9">
        <f>-1 / 19</f>
        <v>-5.2631578947368418E-2</v>
      </c>
      <c r="J1883" s="9">
        <v>4</v>
      </c>
      <c r="K1883" s="9"/>
      <c r="L1883" s="9" t="s">
        <v>19</v>
      </c>
    </row>
    <row r="1884" spans="2:12" x14ac:dyDescent="0.25">
      <c r="B1884" s="9"/>
      <c r="C1884" s="9"/>
      <c r="D1884" s="9"/>
      <c r="E1884" s="9"/>
      <c r="F1884" s="9"/>
      <c r="G1884" s="9"/>
      <c r="H1884" s="9"/>
      <c r="I1884" s="9"/>
      <c r="J1884" s="9"/>
      <c r="K1884" s="9"/>
      <c r="L1884" s="9"/>
    </row>
    <row r="1885" spans="2:12" ht="255" x14ac:dyDescent="0.25">
      <c r="B1885" s="9"/>
      <c r="C1885" s="9"/>
      <c r="D1885" s="9"/>
      <c r="E1885" s="9"/>
      <c r="F1885" s="9"/>
      <c r="G1885" s="9" t="s">
        <v>1626</v>
      </c>
      <c r="H1885" s="9"/>
      <c r="I1885" s="9"/>
      <c r="J1885" s="9"/>
      <c r="K1885" s="9"/>
      <c r="L1885" s="9"/>
    </row>
    <row r="1886" spans="2:12" ht="75" x14ac:dyDescent="0.25">
      <c r="B1886" s="9">
        <v>5</v>
      </c>
      <c r="C1886" s="9" t="s">
        <v>12</v>
      </c>
      <c r="D1886" s="9" t="s">
        <v>27</v>
      </c>
      <c r="E1886" s="9" t="s">
        <v>1634</v>
      </c>
      <c r="F1886" s="9" t="s">
        <v>15</v>
      </c>
      <c r="G1886" s="9" t="s">
        <v>1635</v>
      </c>
      <c r="H1886" s="9" t="s">
        <v>1638</v>
      </c>
      <c r="I1886" s="9">
        <f>-3 / 26</f>
        <v>-0.11538461538461539</v>
      </c>
      <c r="J1886" s="9">
        <v>4</v>
      </c>
      <c r="K1886" s="9"/>
      <c r="L1886" s="9" t="s">
        <v>19</v>
      </c>
    </row>
    <row r="1887" spans="2:12" x14ac:dyDescent="0.25">
      <c r="B1887" s="9"/>
      <c r="C1887" s="9"/>
      <c r="D1887" s="9"/>
      <c r="E1887" s="9"/>
      <c r="F1887" s="9"/>
      <c r="G1887" s="9"/>
      <c r="H1887" s="9"/>
      <c r="I1887" s="9"/>
      <c r="J1887" s="9"/>
      <c r="K1887" s="9"/>
      <c r="L1887" s="9"/>
    </row>
    <row r="1888" spans="2:12" ht="240" x14ac:dyDescent="0.25">
      <c r="B1888" s="9"/>
      <c r="C1888" s="9"/>
      <c r="D1888" s="9"/>
      <c r="E1888" s="9"/>
      <c r="F1888" s="9"/>
      <c r="G1888" s="9" t="s">
        <v>1636</v>
      </c>
      <c r="H1888" s="9"/>
      <c r="I1888" s="9"/>
      <c r="J1888" s="9"/>
      <c r="K1888" s="9"/>
      <c r="L1888" s="9"/>
    </row>
    <row r="1889" spans="2:12" x14ac:dyDescent="0.25">
      <c r="B1889" s="9"/>
      <c r="C1889" s="9"/>
      <c r="D1889" s="9"/>
      <c r="E1889" s="9"/>
      <c r="F1889" s="9"/>
      <c r="G1889" s="9"/>
      <c r="H1889" s="9"/>
      <c r="I1889" s="9"/>
      <c r="J1889" s="9"/>
      <c r="K1889" s="9"/>
      <c r="L1889" s="9"/>
    </row>
    <row r="1890" spans="2:12" ht="409.5" x14ac:dyDescent="0.25">
      <c r="B1890" s="9"/>
      <c r="C1890" s="9"/>
      <c r="D1890" s="9"/>
      <c r="E1890" s="9"/>
      <c r="F1890" s="9"/>
      <c r="G1890" s="9" t="s">
        <v>1637</v>
      </c>
      <c r="H1890" s="9"/>
      <c r="I1890" s="9"/>
      <c r="J1890" s="9"/>
      <c r="K1890" s="9"/>
      <c r="L1890" s="9"/>
    </row>
    <row r="1891" spans="2:12" ht="75" x14ac:dyDescent="0.25">
      <c r="B1891" s="9">
        <v>6</v>
      </c>
      <c r="C1891" s="9" t="s">
        <v>12</v>
      </c>
      <c r="D1891" s="9" t="s">
        <v>13</v>
      </c>
      <c r="E1891" s="9" t="s">
        <v>1639</v>
      </c>
      <c r="F1891" s="9" t="s">
        <v>15</v>
      </c>
      <c r="G1891" s="9" t="s">
        <v>1640</v>
      </c>
      <c r="H1891" s="9" t="s">
        <v>1638</v>
      </c>
      <c r="I1891" s="10">
        <v>42061</v>
      </c>
      <c r="J1891" s="9">
        <v>4</v>
      </c>
      <c r="K1891" s="9"/>
      <c r="L1891" s="9" t="s">
        <v>19</v>
      </c>
    </row>
    <row r="1892" spans="2:12" x14ac:dyDescent="0.25">
      <c r="B1892" s="9"/>
      <c r="C1892" s="9"/>
      <c r="D1892" s="9"/>
      <c r="E1892" s="9"/>
      <c r="F1892" s="9"/>
      <c r="G1892" s="9"/>
      <c r="H1892" s="9"/>
      <c r="I1892" s="9"/>
      <c r="J1892" s="9"/>
      <c r="K1892" s="9"/>
      <c r="L1892" s="9"/>
    </row>
    <row r="1893" spans="2:12" ht="240" x14ac:dyDescent="0.25">
      <c r="B1893" s="9"/>
      <c r="C1893" s="9"/>
      <c r="D1893" s="9"/>
      <c r="E1893" s="9"/>
      <c r="F1893" s="9"/>
      <c r="G1893" s="9" t="s">
        <v>1636</v>
      </c>
      <c r="H1893" s="9"/>
      <c r="I1893" s="9"/>
      <c r="J1893" s="9"/>
      <c r="K1893" s="9"/>
      <c r="L1893" s="9"/>
    </row>
    <row r="1894" spans="2:12" x14ac:dyDescent="0.25">
      <c r="B1894" s="9"/>
      <c r="C1894" s="9"/>
      <c r="D1894" s="9"/>
      <c r="E1894" s="9"/>
      <c r="F1894" s="9"/>
      <c r="G1894" s="9"/>
      <c r="H1894" s="9"/>
      <c r="I1894" s="9"/>
      <c r="J1894" s="9"/>
      <c r="K1894" s="9"/>
      <c r="L1894" s="9"/>
    </row>
    <row r="1895" spans="2:12" ht="409.5" x14ac:dyDescent="0.25">
      <c r="B1895" s="9"/>
      <c r="C1895" s="9"/>
      <c r="D1895" s="9"/>
      <c r="E1895" s="9"/>
      <c r="F1895" s="9"/>
      <c r="G1895" s="9" t="s">
        <v>1637</v>
      </c>
      <c r="H1895" s="9"/>
      <c r="I1895" s="9"/>
      <c r="J1895" s="9"/>
      <c r="K1895" s="9"/>
      <c r="L1895" s="9"/>
    </row>
    <row r="1896" spans="2:12" ht="75" x14ac:dyDescent="0.25">
      <c r="B1896" s="9">
        <v>7</v>
      </c>
      <c r="C1896" s="9" t="s">
        <v>12</v>
      </c>
      <c r="D1896" s="9" t="s">
        <v>27</v>
      </c>
      <c r="E1896" s="9" t="s">
        <v>1641</v>
      </c>
      <c r="F1896" s="9" t="s">
        <v>15</v>
      </c>
      <c r="G1896" s="9" t="s">
        <v>1642</v>
      </c>
      <c r="H1896" s="9" t="s">
        <v>1643</v>
      </c>
      <c r="I1896" s="9">
        <f>-1 / 26</f>
        <v>-3.8461538461538464E-2</v>
      </c>
      <c r="J1896" s="9">
        <v>4</v>
      </c>
      <c r="K1896" s="9"/>
      <c r="L1896" s="9" t="s">
        <v>19</v>
      </c>
    </row>
    <row r="1897" spans="2:12" x14ac:dyDescent="0.25">
      <c r="B1897" s="9"/>
      <c r="C1897" s="9"/>
      <c r="D1897" s="9"/>
      <c r="E1897" s="9"/>
      <c r="F1897" s="9"/>
      <c r="G1897" s="9"/>
      <c r="H1897" s="9"/>
      <c r="I1897" s="9"/>
      <c r="J1897" s="9"/>
      <c r="K1897" s="9"/>
      <c r="L1897" s="9"/>
    </row>
    <row r="1898" spans="2:12" ht="240" x14ac:dyDescent="0.25">
      <c r="B1898" s="9"/>
      <c r="C1898" s="9"/>
      <c r="D1898" s="9"/>
      <c r="E1898" s="9"/>
      <c r="F1898" s="9"/>
      <c r="G1898" s="9" t="s">
        <v>1636</v>
      </c>
      <c r="H1898" s="9"/>
      <c r="I1898" s="9"/>
      <c r="J1898" s="9"/>
      <c r="K1898" s="9"/>
      <c r="L1898" s="9"/>
    </row>
    <row r="1899" spans="2:12" x14ac:dyDescent="0.25">
      <c r="B1899" s="9"/>
      <c r="C1899" s="9"/>
      <c r="D1899" s="9"/>
      <c r="E1899" s="9"/>
      <c r="F1899" s="9"/>
      <c r="G1899" s="9"/>
      <c r="H1899" s="9"/>
      <c r="I1899" s="9"/>
      <c r="J1899" s="9"/>
      <c r="K1899" s="9"/>
      <c r="L1899" s="9"/>
    </row>
    <row r="1900" spans="2:12" ht="409.5" x14ac:dyDescent="0.25">
      <c r="B1900" s="9"/>
      <c r="C1900" s="9"/>
      <c r="D1900" s="9"/>
      <c r="E1900" s="9"/>
      <c r="F1900" s="9"/>
      <c r="G1900" s="9" t="s">
        <v>1637</v>
      </c>
      <c r="H1900" s="9"/>
      <c r="I1900" s="9"/>
      <c r="J1900" s="9"/>
      <c r="K1900" s="9"/>
      <c r="L1900" s="9"/>
    </row>
    <row r="1901" spans="2:12" ht="75" x14ac:dyDescent="0.25">
      <c r="B1901" s="9">
        <v>8</v>
      </c>
      <c r="C1901" s="9" t="s">
        <v>12</v>
      </c>
      <c r="D1901" s="9" t="s">
        <v>13</v>
      </c>
      <c r="E1901" s="9" t="s">
        <v>1644</v>
      </c>
      <c r="F1901" s="9" t="s">
        <v>15</v>
      </c>
      <c r="G1901" s="9" t="s">
        <v>1645</v>
      </c>
      <c r="H1901" s="9" t="s">
        <v>1643</v>
      </c>
      <c r="I1901" s="10">
        <v>42150</v>
      </c>
      <c r="J1901" s="9">
        <v>4</v>
      </c>
      <c r="K1901" s="9"/>
      <c r="L1901" s="9" t="s">
        <v>19</v>
      </c>
    </row>
    <row r="1902" spans="2:12" x14ac:dyDescent="0.25">
      <c r="B1902" s="9"/>
      <c r="C1902" s="9"/>
      <c r="D1902" s="9"/>
      <c r="E1902" s="9"/>
      <c r="F1902" s="9"/>
      <c r="G1902" s="9"/>
      <c r="H1902" s="9"/>
      <c r="I1902" s="9"/>
      <c r="J1902" s="9"/>
      <c r="K1902" s="9"/>
      <c r="L1902" s="9"/>
    </row>
    <row r="1903" spans="2:12" ht="240" x14ac:dyDescent="0.25">
      <c r="B1903" s="9"/>
      <c r="C1903" s="9"/>
      <c r="D1903" s="9"/>
      <c r="E1903" s="9"/>
      <c r="F1903" s="9"/>
      <c r="G1903" s="9" t="s">
        <v>1636</v>
      </c>
      <c r="H1903" s="9"/>
      <c r="I1903" s="9"/>
      <c r="J1903" s="9"/>
      <c r="K1903" s="9"/>
      <c r="L1903" s="9"/>
    </row>
    <row r="1904" spans="2:12" x14ac:dyDescent="0.25">
      <c r="B1904" s="9"/>
      <c r="C1904" s="9"/>
      <c r="D1904" s="9"/>
      <c r="E1904" s="9"/>
      <c r="F1904" s="9"/>
      <c r="G1904" s="9"/>
      <c r="H1904" s="9"/>
      <c r="I1904" s="9"/>
      <c r="J1904" s="9"/>
      <c r="K1904" s="9"/>
      <c r="L1904" s="9"/>
    </row>
    <row r="1905" spans="2:12" ht="409.5" x14ac:dyDescent="0.25">
      <c r="B1905" s="9"/>
      <c r="C1905" s="9"/>
      <c r="D1905" s="9"/>
      <c r="E1905" s="9"/>
      <c r="F1905" s="9"/>
      <c r="G1905" s="9" t="s">
        <v>1637</v>
      </c>
      <c r="H1905" s="9"/>
      <c r="I1905" s="9"/>
      <c r="J1905" s="9"/>
      <c r="K1905" s="9"/>
      <c r="L1905" s="9"/>
    </row>
    <row r="1906" spans="2:12" ht="90" x14ac:dyDescent="0.25">
      <c r="B1906" s="9">
        <v>9</v>
      </c>
      <c r="C1906" s="9" t="s">
        <v>12</v>
      </c>
      <c r="D1906" s="9" t="s">
        <v>13</v>
      </c>
      <c r="E1906" s="9" t="s">
        <v>1646</v>
      </c>
      <c r="F1906" s="9" t="s">
        <v>15</v>
      </c>
      <c r="G1906" s="9" t="s">
        <v>1647</v>
      </c>
      <c r="H1906" s="9" t="s">
        <v>1649</v>
      </c>
      <c r="I1906" s="10">
        <v>42030</v>
      </c>
      <c r="J1906" s="9">
        <v>4</v>
      </c>
      <c r="K1906" s="9"/>
      <c r="L1906" s="9" t="s">
        <v>19</v>
      </c>
    </row>
    <row r="1907" spans="2:12" x14ac:dyDescent="0.25">
      <c r="B1907" s="9"/>
      <c r="C1907" s="9"/>
      <c r="D1907" s="9"/>
      <c r="E1907" s="9"/>
      <c r="F1907" s="9"/>
      <c r="G1907" s="9"/>
      <c r="H1907" s="9"/>
      <c r="I1907" s="9"/>
      <c r="J1907" s="9"/>
      <c r="K1907" s="9"/>
      <c r="L1907" s="9"/>
    </row>
    <row r="1908" spans="2:12" ht="240" x14ac:dyDescent="0.25">
      <c r="B1908" s="9"/>
      <c r="C1908" s="9"/>
      <c r="D1908" s="9"/>
      <c r="E1908" s="9"/>
      <c r="F1908" s="9"/>
      <c r="G1908" s="9" t="s">
        <v>1636</v>
      </c>
      <c r="H1908" s="9"/>
      <c r="I1908" s="9"/>
      <c r="J1908" s="9"/>
      <c r="K1908" s="9"/>
      <c r="L1908" s="9"/>
    </row>
    <row r="1909" spans="2:12" x14ac:dyDescent="0.25">
      <c r="B1909" s="9"/>
      <c r="C1909" s="9"/>
      <c r="D1909" s="9"/>
      <c r="E1909" s="9"/>
      <c r="F1909" s="9"/>
      <c r="G1909" s="9"/>
      <c r="H1909" s="9"/>
      <c r="I1909" s="9"/>
      <c r="J1909" s="9"/>
      <c r="K1909" s="9"/>
      <c r="L1909" s="9"/>
    </row>
    <row r="1910" spans="2:12" ht="330" x14ac:dyDescent="0.25">
      <c r="B1910" s="9"/>
      <c r="C1910" s="9"/>
      <c r="D1910" s="9"/>
      <c r="E1910" s="9"/>
      <c r="F1910" s="9"/>
      <c r="G1910" s="9" t="s">
        <v>1648</v>
      </c>
      <c r="H1910" s="9"/>
      <c r="I1910" s="9"/>
      <c r="J1910" s="9"/>
      <c r="K1910" s="9"/>
      <c r="L1910" s="9"/>
    </row>
    <row r="1911" spans="2:12" ht="90" x14ac:dyDescent="0.25">
      <c r="B1911" s="9">
        <v>10</v>
      </c>
      <c r="C1911" s="9" t="s">
        <v>12</v>
      </c>
      <c r="D1911" s="9" t="s">
        <v>13</v>
      </c>
      <c r="E1911" s="9" t="s">
        <v>1650</v>
      </c>
      <c r="F1911" s="9" t="s">
        <v>15</v>
      </c>
      <c r="G1911" s="9" t="s">
        <v>1651</v>
      </c>
      <c r="H1911" s="9" t="s">
        <v>1649</v>
      </c>
      <c r="I1911" s="10">
        <v>42181</v>
      </c>
      <c r="J1911" s="9">
        <v>4</v>
      </c>
      <c r="K1911" s="9"/>
      <c r="L1911" s="9" t="s">
        <v>19</v>
      </c>
    </row>
    <row r="1912" spans="2:12" x14ac:dyDescent="0.25">
      <c r="B1912" s="9"/>
      <c r="C1912" s="9"/>
      <c r="D1912" s="9"/>
      <c r="E1912" s="9"/>
      <c r="F1912" s="9"/>
      <c r="G1912" s="9"/>
      <c r="H1912" s="9"/>
      <c r="I1912" s="9"/>
      <c r="J1912" s="9"/>
      <c r="K1912" s="9"/>
      <c r="L1912" s="9"/>
    </row>
    <row r="1913" spans="2:12" ht="240" x14ac:dyDescent="0.25">
      <c r="B1913" s="9"/>
      <c r="C1913" s="9"/>
      <c r="D1913" s="9"/>
      <c r="E1913" s="9"/>
      <c r="F1913" s="9"/>
      <c r="G1913" s="9" t="s">
        <v>1636</v>
      </c>
      <c r="H1913" s="9"/>
      <c r="I1913" s="9"/>
      <c r="J1913" s="9"/>
      <c r="K1913" s="9"/>
      <c r="L1913" s="9"/>
    </row>
    <row r="1914" spans="2:12" x14ac:dyDescent="0.25">
      <c r="B1914" s="9"/>
      <c r="C1914" s="9"/>
      <c r="D1914" s="9"/>
      <c r="E1914" s="9"/>
      <c r="F1914" s="9"/>
      <c r="G1914" s="9"/>
      <c r="H1914" s="9"/>
      <c r="I1914" s="9"/>
      <c r="J1914" s="9"/>
      <c r="K1914" s="9"/>
      <c r="L1914" s="9"/>
    </row>
    <row r="1915" spans="2:12" ht="330" x14ac:dyDescent="0.25">
      <c r="B1915" s="9"/>
      <c r="C1915" s="9"/>
      <c r="D1915" s="9"/>
      <c r="E1915" s="9"/>
      <c r="F1915" s="9"/>
      <c r="G1915" s="9" t="s">
        <v>1648</v>
      </c>
      <c r="H1915" s="9"/>
      <c r="I1915" s="9"/>
      <c r="J1915" s="9"/>
      <c r="K1915" s="9"/>
      <c r="L1915" s="9"/>
    </row>
    <row r="1916" spans="2:12" ht="75" x14ac:dyDescent="0.25">
      <c r="B1916" s="9">
        <v>11</v>
      </c>
      <c r="C1916" s="9" t="s">
        <v>12</v>
      </c>
      <c r="D1916" s="9" t="s">
        <v>13</v>
      </c>
      <c r="E1916" s="9" t="s">
        <v>1652</v>
      </c>
      <c r="F1916" s="9" t="s">
        <v>15</v>
      </c>
      <c r="G1916" s="9" t="s">
        <v>1653</v>
      </c>
      <c r="H1916" s="9" t="s">
        <v>1655</v>
      </c>
      <c r="I1916" s="10">
        <v>42150</v>
      </c>
      <c r="J1916" s="9">
        <v>4</v>
      </c>
      <c r="K1916" s="9"/>
      <c r="L1916" s="9" t="s">
        <v>19</v>
      </c>
    </row>
    <row r="1917" spans="2:12" x14ac:dyDescent="0.25">
      <c r="B1917" s="9"/>
      <c r="C1917" s="9"/>
      <c r="D1917" s="9"/>
      <c r="E1917" s="9"/>
      <c r="F1917" s="9"/>
      <c r="G1917" s="9"/>
      <c r="H1917" s="9"/>
      <c r="I1917" s="9"/>
      <c r="J1917" s="9"/>
      <c r="K1917" s="9"/>
      <c r="L1917" s="9"/>
    </row>
    <row r="1918" spans="2:12" ht="240" x14ac:dyDescent="0.25">
      <c r="B1918" s="9"/>
      <c r="C1918" s="9"/>
      <c r="D1918" s="9"/>
      <c r="E1918" s="9"/>
      <c r="F1918" s="9"/>
      <c r="G1918" s="9" t="s">
        <v>1636</v>
      </c>
      <c r="H1918" s="9"/>
      <c r="I1918" s="9"/>
      <c r="J1918" s="9"/>
      <c r="K1918" s="9"/>
      <c r="L1918" s="9"/>
    </row>
    <row r="1919" spans="2:12" x14ac:dyDescent="0.25">
      <c r="B1919" s="9"/>
      <c r="C1919" s="9"/>
      <c r="D1919" s="9"/>
      <c r="E1919" s="9"/>
      <c r="F1919" s="9"/>
      <c r="G1919" s="9"/>
      <c r="H1919" s="9"/>
      <c r="I1919" s="9"/>
      <c r="J1919" s="9"/>
      <c r="K1919" s="9"/>
      <c r="L1919" s="9"/>
    </row>
    <row r="1920" spans="2:12" ht="315" x14ac:dyDescent="0.25">
      <c r="B1920" s="9"/>
      <c r="C1920" s="9"/>
      <c r="D1920" s="9"/>
      <c r="E1920" s="9"/>
      <c r="F1920" s="9"/>
      <c r="G1920" s="9" t="s">
        <v>1654</v>
      </c>
      <c r="H1920" s="9"/>
      <c r="I1920" s="9"/>
      <c r="J1920" s="9"/>
      <c r="K1920" s="9"/>
      <c r="L1920" s="9"/>
    </row>
    <row r="1921" spans="2:12" ht="75" x14ac:dyDescent="0.25">
      <c r="B1921" s="9">
        <v>12</v>
      </c>
      <c r="C1921" s="9" t="s">
        <v>12</v>
      </c>
      <c r="D1921" s="9" t="s">
        <v>13</v>
      </c>
      <c r="E1921" s="9" t="s">
        <v>1656</v>
      </c>
      <c r="F1921" s="9" t="s">
        <v>15</v>
      </c>
      <c r="G1921" s="9" t="s">
        <v>1657</v>
      </c>
      <c r="H1921" s="9" t="s">
        <v>1655</v>
      </c>
      <c r="I1921" s="10">
        <v>42061</v>
      </c>
      <c r="J1921" s="9">
        <v>4</v>
      </c>
      <c r="K1921" s="9"/>
      <c r="L1921" s="9" t="s">
        <v>19</v>
      </c>
    </row>
    <row r="1922" spans="2:12" x14ac:dyDescent="0.25">
      <c r="B1922" s="9"/>
      <c r="C1922" s="9"/>
      <c r="D1922" s="9"/>
      <c r="E1922" s="9"/>
      <c r="F1922" s="9"/>
      <c r="G1922" s="9"/>
      <c r="H1922" s="9"/>
      <c r="I1922" s="9"/>
      <c r="J1922" s="9"/>
      <c r="K1922" s="9"/>
      <c r="L1922" s="9"/>
    </row>
    <row r="1923" spans="2:12" ht="240" x14ac:dyDescent="0.25">
      <c r="B1923" s="9"/>
      <c r="C1923" s="9"/>
      <c r="D1923" s="9"/>
      <c r="E1923" s="9"/>
      <c r="F1923" s="9"/>
      <c r="G1923" s="9" t="s">
        <v>1636</v>
      </c>
      <c r="H1923" s="9"/>
      <c r="I1923" s="9"/>
      <c r="J1923" s="9"/>
      <c r="K1923" s="9"/>
      <c r="L1923" s="9"/>
    </row>
    <row r="1924" spans="2:12" x14ac:dyDescent="0.25">
      <c r="B1924" s="9"/>
      <c r="C1924" s="9"/>
      <c r="D1924" s="9"/>
      <c r="E1924" s="9"/>
      <c r="F1924" s="9"/>
      <c r="G1924" s="9"/>
      <c r="H1924" s="9"/>
      <c r="I1924" s="9"/>
      <c r="J1924" s="9"/>
      <c r="K1924" s="9"/>
      <c r="L1924" s="9"/>
    </row>
    <row r="1925" spans="2:12" ht="315" x14ac:dyDescent="0.25">
      <c r="B1925" s="9"/>
      <c r="C1925" s="9"/>
      <c r="D1925" s="9"/>
      <c r="E1925" s="9"/>
      <c r="F1925" s="9"/>
      <c r="G1925" s="9" t="s">
        <v>1654</v>
      </c>
      <c r="H1925" s="9"/>
      <c r="I1925" s="9"/>
      <c r="J1925" s="9"/>
      <c r="K1925" s="9"/>
      <c r="L1925" s="9"/>
    </row>
    <row r="1926" spans="2:12" ht="75" x14ac:dyDescent="0.25">
      <c r="B1926" s="9">
        <v>13</v>
      </c>
      <c r="C1926" s="9" t="s">
        <v>12</v>
      </c>
      <c r="D1926" s="9" t="s">
        <v>13</v>
      </c>
      <c r="E1926" s="9" t="s">
        <v>1658</v>
      </c>
      <c r="F1926" s="9" t="s">
        <v>15</v>
      </c>
      <c r="G1926" s="9" t="s">
        <v>1659</v>
      </c>
      <c r="H1926" s="9" t="s">
        <v>1661</v>
      </c>
      <c r="I1926" s="10">
        <v>42120</v>
      </c>
      <c r="J1926" s="9">
        <v>4</v>
      </c>
      <c r="K1926" s="9"/>
      <c r="L1926" s="9" t="s">
        <v>19</v>
      </c>
    </row>
    <row r="1927" spans="2:12" x14ac:dyDescent="0.25">
      <c r="B1927" s="9"/>
      <c r="C1927" s="9"/>
      <c r="D1927" s="9"/>
      <c r="E1927" s="9"/>
      <c r="F1927" s="9"/>
      <c r="G1927" s="9"/>
      <c r="H1927" s="9"/>
      <c r="I1927" s="9"/>
      <c r="J1927" s="9"/>
      <c r="K1927" s="9"/>
      <c r="L1927" s="9"/>
    </row>
    <row r="1928" spans="2:12" ht="240" x14ac:dyDescent="0.25">
      <c r="B1928" s="9"/>
      <c r="C1928" s="9"/>
      <c r="D1928" s="9"/>
      <c r="E1928" s="9"/>
      <c r="F1928" s="9"/>
      <c r="G1928" s="9" t="s">
        <v>1636</v>
      </c>
      <c r="H1928" s="9"/>
      <c r="I1928" s="9"/>
      <c r="J1928" s="9"/>
      <c r="K1928" s="9"/>
      <c r="L1928" s="9"/>
    </row>
    <row r="1929" spans="2:12" x14ac:dyDescent="0.25">
      <c r="B1929" s="9"/>
      <c r="C1929" s="9"/>
      <c r="D1929" s="9"/>
      <c r="E1929" s="9"/>
      <c r="F1929" s="9"/>
      <c r="G1929" s="9"/>
      <c r="H1929" s="9"/>
      <c r="I1929" s="9"/>
      <c r="J1929" s="9"/>
      <c r="K1929" s="9"/>
      <c r="L1929" s="9"/>
    </row>
    <row r="1930" spans="2:12" ht="315" x14ac:dyDescent="0.25">
      <c r="B1930" s="9"/>
      <c r="C1930" s="9"/>
      <c r="D1930" s="9"/>
      <c r="E1930" s="9"/>
      <c r="F1930" s="9"/>
      <c r="G1930" s="9" t="s">
        <v>1660</v>
      </c>
      <c r="H1930" s="9"/>
      <c r="I1930" s="9"/>
      <c r="J1930" s="9"/>
      <c r="K1930" s="9"/>
      <c r="L1930" s="9"/>
    </row>
    <row r="1931" spans="2:12" ht="75" x14ac:dyDescent="0.25">
      <c r="B1931" s="9">
        <v>14</v>
      </c>
      <c r="C1931" s="9" t="s">
        <v>12</v>
      </c>
      <c r="D1931" s="9" t="s">
        <v>13</v>
      </c>
      <c r="E1931" s="9" t="s">
        <v>1662</v>
      </c>
      <c r="F1931" s="9" t="s">
        <v>15</v>
      </c>
      <c r="G1931" s="9" t="s">
        <v>1663</v>
      </c>
      <c r="H1931" s="9" t="s">
        <v>1661</v>
      </c>
      <c r="I1931" s="10">
        <v>42150</v>
      </c>
      <c r="J1931" s="9">
        <v>4</v>
      </c>
      <c r="K1931" s="9"/>
      <c r="L1931" s="9" t="s">
        <v>19</v>
      </c>
    </row>
    <row r="1932" spans="2:12" x14ac:dyDescent="0.25">
      <c r="B1932" s="9"/>
      <c r="C1932" s="9"/>
      <c r="D1932" s="9"/>
      <c r="E1932" s="9"/>
      <c r="F1932" s="9"/>
      <c r="G1932" s="9"/>
      <c r="H1932" s="9"/>
      <c r="I1932" s="9"/>
      <c r="J1932" s="9"/>
      <c r="K1932" s="9"/>
      <c r="L1932" s="9"/>
    </row>
    <row r="1933" spans="2:12" ht="240" x14ac:dyDescent="0.25">
      <c r="B1933" s="9"/>
      <c r="C1933" s="9"/>
      <c r="D1933" s="9"/>
      <c r="E1933" s="9"/>
      <c r="F1933" s="9"/>
      <c r="G1933" s="9" t="s">
        <v>1636</v>
      </c>
      <c r="H1933" s="9"/>
      <c r="I1933" s="9"/>
      <c r="J1933" s="9"/>
      <c r="K1933" s="9"/>
      <c r="L1933" s="9"/>
    </row>
    <row r="1934" spans="2:12" x14ac:dyDescent="0.25">
      <c r="B1934" s="9"/>
      <c r="C1934" s="9"/>
      <c r="D1934" s="9"/>
      <c r="E1934" s="9"/>
      <c r="F1934" s="9"/>
      <c r="G1934" s="9"/>
      <c r="H1934" s="9"/>
      <c r="I1934" s="9"/>
      <c r="J1934" s="9"/>
      <c r="K1934" s="9"/>
      <c r="L1934" s="9"/>
    </row>
    <row r="1935" spans="2:12" ht="315" x14ac:dyDescent="0.25">
      <c r="B1935" s="9"/>
      <c r="C1935" s="9"/>
      <c r="D1935" s="9"/>
      <c r="E1935" s="9"/>
      <c r="F1935" s="9"/>
      <c r="G1935" s="9" t="s">
        <v>1660</v>
      </c>
      <c r="H1935" s="9"/>
      <c r="I1935" s="9"/>
      <c r="J1935" s="9"/>
      <c r="K1935" s="9"/>
      <c r="L1935" s="9"/>
    </row>
    <row r="1936" spans="2:12" ht="75" x14ac:dyDescent="0.25">
      <c r="B1936" s="9">
        <v>15</v>
      </c>
      <c r="C1936" s="9" t="s">
        <v>12</v>
      </c>
      <c r="D1936" s="9" t="s">
        <v>13</v>
      </c>
      <c r="E1936" s="9" t="s">
        <v>1664</v>
      </c>
      <c r="F1936" s="9" t="s">
        <v>15</v>
      </c>
      <c r="G1936" s="9" t="s">
        <v>1665</v>
      </c>
      <c r="H1936" s="9" t="s">
        <v>1667</v>
      </c>
      <c r="I1936" s="10">
        <v>42030</v>
      </c>
      <c r="J1936" s="9">
        <v>4</v>
      </c>
      <c r="K1936" s="9"/>
      <c r="L1936" s="9" t="s">
        <v>19</v>
      </c>
    </row>
    <row r="1937" spans="2:12" x14ac:dyDescent="0.25">
      <c r="B1937" s="9"/>
      <c r="C1937" s="9"/>
      <c r="D1937" s="9"/>
      <c r="E1937" s="9"/>
      <c r="F1937" s="9"/>
      <c r="G1937" s="9"/>
      <c r="H1937" s="9"/>
      <c r="I1937" s="9"/>
      <c r="J1937" s="9"/>
      <c r="K1937" s="9"/>
      <c r="L1937" s="9"/>
    </row>
    <row r="1938" spans="2:12" ht="240" x14ac:dyDescent="0.25">
      <c r="B1938" s="9"/>
      <c r="C1938" s="9"/>
      <c r="D1938" s="9"/>
      <c r="E1938" s="9"/>
      <c r="F1938" s="9"/>
      <c r="G1938" s="9" t="s">
        <v>1636</v>
      </c>
      <c r="H1938" s="9"/>
      <c r="I1938" s="9"/>
      <c r="J1938" s="9"/>
      <c r="K1938" s="9"/>
      <c r="L1938" s="9"/>
    </row>
    <row r="1939" spans="2:12" x14ac:dyDescent="0.25">
      <c r="B1939" s="9"/>
      <c r="C1939" s="9"/>
      <c r="D1939" s="9"/>
      <c r="E1939" s="9"/>
      <c r="F1939" s="9"/>
      <c r="G1939" s="9"/>
      <c r="H1939" s="9"/>
      <c r="I1939" s="9"/>
      <c r="J1939" s="9"/>
      <c r="K1939" s="9"/>
      <c r="L1939" s="9"/>
    </row>
    <row r="1940" spans="2:12" ht="300" x14ac:dyDescent="0.25">
      <c r="B1940" s="9"/>
      <c r="C1940" s="9"/>
      <c r="D1940" s="9"/>
      <c r="E1940" s="9"/>
      <c r="F1940" s="9"/>
      <c r="G1940" s="9" t="s">
        <v>1666</v>
      </c>
      <c r="H1940" s="9"/>
      <c r="I1940" s="9"/>
      <c r="J1940" s="9"/>
      <c r="K1940" s="9"/>
      <c r="L1940" s="9"/>
    </row>
    <row r="1941" spans="2:12" ht="75" x14ac:dyDescent="0.25">
      <c r="B1941" s="9">
        <v>16</v>
      </c>
      <c r="C1941" s="9" t="s">
        <v>12</v>
      </c>
      <c r="D1941" s="9" t="s">
        <v>13</v>
      </c>
      <c r="E1941" s="9" t="s">
        <v>1668</v>
      </c>
      <c r="F1941" s="9" t="s">
        <v>15</v>
      </c>
      <c r="G1941" s="9" t="s">
        <v>1669</v>
      </c>
      <c r="H1941" s="9" t="s">
        <v>1506</v>
      </c>
      <c r="I1941" s="10">
        <v>42089</v>
      </c>
      <c r="J1941" s="9">
        <v>4</v>
      </c>
      <c r="K1941" s="9"/>
      <c r="L1941" s="9" t="s">
        <v>19</v>
      </c>
    </row>
    <row r="1942" spans="2:12" x14ac:dyDescent="0.25">
      <c r="B1942" s="9"/>
      <c r="C1942" s="9"/>
      <c r="D1942" s="9"/>
      <c r="E1942" s="9"/>
      <c r="F1942" s="9"/>
      <c r="G1942" s="9"/>
      <c r="H1942" s="9"/>
      <c r="I1942" s="9"/>
      <c r="J1942" s="9"/>
      <c r="K1942" s="9"/>
      <c r="L1942" s="9"/>
    </row>
    <row r="1943" spans="2:12" ht="240" x14ac:dyDescent="0.25">
      <c r="B1943" s="9"/>
      <c r="C1943" s="9"/>
      <c r="D1943" s="9"/>
      <c r="E1943" s="9"/>
      <c r="F1943" s="9"/>
      <c r="G1943" s="9" t="s">
        <v>1636</v>
      </c>
      <c r="H1943" s="9"/>
      <c r="I1943" s="9"/>
      <c r="J1943" s="9"/>
      <c r="K1943" s="9"/>
      <c r="L1943" s="9"/>
    </row>
    <row r="1944" spans="2:12" x14ac:dyDescent="0.25">
      <c r="B1944" s="9"/>
      <c r="C1944" s="9"/>
      <c r="D1944" s="9"/>
      <c r="E1944" s="9"/>
      <c r="F1944" s="9"/>
      <c r="G1944" s="9"/>
      <c r="H1944" s="9"/>
      <c r="I1944" s="9"/>
      <c r="J1944" s="9"/>
      <c r="K1944" s="9"/>
      <c r="L1944" s="9"/>
    </row>
    <row r="1945" spans="2:12" ht="409.5" x14ac:dyDescent="0.25">
      <c r="B1945" s="9"/>
      <c r="C1945" s="9"/>
      <c r="D1945" s="9"/>
      <c r="E1945" s="9"/>
      <c r="F1945" s="9"/>
      <c r="G1945" s="9" t="s">
        <v>1670</v>
      </c>
      <c r="H1945" s="9"/>
      <c r="I1945" s="9"/>
      <c r="J1945" s="9"/>
      <c r="K1945" s="9"/>
      <c r="L1945" s="9"/>
    </row>
    <row r="1946" spans="2:12" ht="90" x14ac:dyDescent="0.25">
      <c r="B1946" s="9">
        <v>17</v>
      </c>
      <c r="C1946" s="9" t="s">
        <v>12</v>
      </c>
      <c r="D1946" s="9" t="s">
        <v>13</v>
      </c>
      <c r="E1946" s="9" t="s">
        <v>1671</v>
      </c>
      <c r="F1946" s="9" t="s">
        <v>15</v>
      </c>
      <c r="G1946" s="9" t="s">
        <v>1672</v>
      </c>
      <c r="H1946" s="9" t="s">
        <v>1603</v>
      </c>
      <c r="I1946" s="10">
        <v>42061</v>
      </c>
      <c r="J1946" s="9">
        <v>4</v>
      </c>
      <c r="K1946" s="9"/>
      <c r="L1946" s="9" t="s">
        <v>19</v>
      </c>
    </row>
    <row r="1947" spans="2:12" x14ac:dyDescent="0.25">
      <c r="B1947" s="9"/>
      <c r="C1947" s="9"/>
      <c r="D1947" s="9"/>
      <c r="E1947" s="9"/>
      <c r="F1947" s="9"/>
      <c r="G1947" s="9"/>
      <c r="H1947" s="9"/>
      <c r="I1947" s="9"/>
      <c r="J1947" s="9"/>
      <c r="K1947" s="9"/>
      <c r="L1947" s="9"/>
    </row>
    <row r="1948" spans="2:12" ht="240" x14ac:dyDescent="0.25">
      <c r="B1948" s="9"/>
      <c r="C1948" s="9"/>
      <c r="D1948" s="9"/>
      <c r="E1948" s="9"/>
      <c r="F1948" s="9"/>
      <c r="G1948" s="9" t="s">
        <v>1636</v>
      </c>
      <c r="H1948" s="9"/>
      <c r="I1948" s="9"/>
      <c r="J1948" s="9"/>
      <c r="K1948" s="9"/>
      <c r="L1948" s="9"/>
    </row>
    <row r="1949" spans="2:12" x14ac:dyDescent="0.25">
      <c r="B1949" s="9"/>
      <c r="C1949" s="9"/>
      <c r="D1949" s="9"/>
      <c r="E1949" s="9"/>
      <c r="F1949" s="9"/>
      <c r="G1949" s="9"/>
      <c r="H1949" s="9"/>
      <c r="I1949" s="9"/>
      <c r="J1949" s="9"/>
      <c r="K1949" s="9"/>
      <c r="L1949" s="9"/>
    </row>
    <row r="1950" spans="2:12" ht="330" x14ac:dyDescent="0.25">
      <c r="B1950" s="9"/>
      <c r="C1950" s="9"/>
      <c r="D1950" s="9"/>
      <c r="E1950" s="9"/>
      <c r="F1950" s="9"/>
      <c r="G1950" s="9" t="s">
        <v>1673</v>
      </c>
      <c r="H1950" s="9"/>
      <c r="I1950" s="9"/>
      <c r="J1950" s="9"/>
      <c r="K1950" s="9"/>
      <c r="L1950" s="9"/>
    </row>
    <row r="1951" spans="2:12" ht="90" x14ac:dyDescent="0.25">
      <c r="B1951" s="9">
        <v>18</v>
      </c>
      <c r="C1951" s="9" t="s">
        <v>12</v>
      </c>
      <c r="D1951" s="9" t="s">
        <v>27</v>
      </c>
      <c r="E1951" s="9" t="s">
        <v>1674</v>
      </c>
      <c r="F1951" s="9" t="s">
        <v>15</v>
      </c>
      <c r="G1951" s="9" t="s">
        <v>1675</v>
      </c>
      <c r="H1951" s="9" t="s">
        <v>1677</v>
      </c>
      <c r="I1951" s="9">
        <f>-2 / 26</f>
        <v>-7.6923076923076927E-2</v>
      </c>
      <c r="J1951" s="9">
        <v>4</v>
      </c>
      <c r="K1951" s="9"/>
      <c r="L1951" s="9" t="s">
        <v>19</v>
      </c>
    </row>
    <row r="1952" spans="2:12" x14ac:dyDescent="0.25">
      <c r="B1952" s="9"/>
      <c r="C1952" s="9"/>
      <c r="D1952" s="9"/>
      <c r="E1952" s="9"/>
      <c r="F1952" s="9"/>
      <c r="G1952" s="9"/>
      <c r="H1952" s="9"/>
      <c r="I1952" s="9"/>
      <c r="J1952" s="9"/>
      <c r="K1952" s="9"/>
      <c r="L1952" s="9"/>
    </row>
    <row r="1953" spans="2:12" ht="240" x14ac:dyDescent="0.25">
      <c r="B1953" s="9"/>
      <c r="C1953" s="9"/>
      <c r="D1953" s="9"/>
      <c r="E1953" s="9"/>
      <c r="F1953" s="9"/>
      <c r="G1953" s="9" t="s">
        <v>1636</v>
      </c>
      <c r="H1953" s="9"/>
      <c r="I1953" s="9"/>
      <c r="J1953" s="9"/>
      <c r="K1953" s="9"/>
      <c r="L1953" s="9"/>
    </row>
    <row r="1954" spans="2:12" x14ac:dyDescent="0.25">
      <c r="B1954" s="9"/>
      <c r="C1954" s="9"/>
      <c r="D1954" s="9"/>
      <c r="E1954" s="9"/>
      <c r="F1954" s="9"/>
      <c r="G1954" s="9"/>
      <c r="H1954" s="9"/>
      <c r="I1954" s="9"/>
      <c r="J1954" s="9"/>
      <c r="K1954" s="9"/>
      <c r="L1954" s="9"/>
    </row>
    <row r="1955" spans="2:12" ht="300" x14ac:dyDescent="0.25">
      <c r="B1955" s="9"/>
      <c r="C1955" s="9"/>
      <c r="D1955" s="9"/>
      <c r="E1955" s="9"/>
      <c r="F1955" s="9"/>
      <c r="G1955" s="9" t="s">
        <v>1676</v>
      </c>
      <c r="H1955" s="9"/>
      <c r="I1955" s="9"/>
      <c r="J1955" s="9"/>
      <c r="K1955" s="9"/>
      <c r="L1955" s="9"/>
    </row>
    <row r="1956" spans="2:12" ht="75" x14ac:dyDescent="0.25">
      <c r="B1956" s="9">
        <v>19</v>
      </c>
      <c r="C1956" s="9" t="s">
        <v>12</v>
      </c>
      <c r="D1956" s="9" t="s">
        <v>13</v>
      </c>
      <c r="E1956" s="9" t="s">
        <v>1678</v>
      </c>
      <c r="F1956" s="9" t="s">
        <v>15</v>
      </c>
      <c r="G1956" s="9" t="s">
        <v>1679</v>
      </c>
      <c r="H1956" s="9" t="s">
        <v>1680</v>
      </c>
      <c r="I1956" s="10">
        <v>42061</v>
      </c>
      <c r="J1956" s="9">
        <v>4</v>
      </c>
      <c r="K1956" s="9"/>
      <c r="L1956" s="9" t="s">
        <v>19</v>
      </c>
    </row>
    <row r="1957" spans="2:12" x14ac:dyDescent="0.25">
      <c r="B1957" s="9"/>
      <c r="C1957" s="9"/>
      <c r="D1957" s="9"/>
      <c r="E1957" s="9"/>
      <c r="F1957" s="9"/>
      <c r="G1957" s="9"/>
      <c r="H1957" s="9"/>
      <c r="I1957" s="9"/>
      <c r="J1957" s="9"/>
      <c r="K1957" s="9"/>
      <c r="L1957" s="9"/>
    </row>
    <row r="1958" spans="2:12" ht="240" x14ac:dyDescent="0.25">
      <c r="B1958" s="9"/>
      <c r="C1958" s="9"/>
      <c r="D1958" s="9"/>
      <c r="E1958" s="9"/>
      <c r="F1958" s="9"/>
      <c r="G1958" s="9" t="s">
        <v>1636</v>
      </c>
      <c r="H1958" s="9"/>
      <c r="I1958" s="9"/>
      <c r="J1958" s="9"/>
      <c r="K1958" s="9"/>
      <c r="L1958" s="9"/>
    </row>
    <row r="1959" spans="2:12" x14ac:dyDescent="0.25">
      <c r="B1959" s="9"/>
      <c r="C1959" s="9"/>
      <c r="D1959" s="9"/>
      <c r="E1959" s="9"/>
      <c r="F1959" s="9"/>
      <c r="G1959" s="9"/>
      <c r="H1959" s="9"/>
      <c r="I1959" s="9"/>
      <c r="J1959" s="9"/>
      <c r="K1959" s="9"/>
      <c r="L1959" s="9"/>
    </row>
    <row r="1960" spans="2:12" ht="409.5" x14ac:dyDescent="0.25">
      <c r="B1960" s="9"/>
      <c r="C1960" s="9"/>
      <c r="D1960" s="9"/>
      <c r="E1960" s="9"/>
      <c r="F1960" s="9"/>
      <c r="G1960" s="9" t="s">
        <v>1637</v>
      </c>
      <c r="H1960" s="9"/>
      <c r="I1960" s="9"/>
      <c r="J1960" s="9"/>
      <c r="K1960" s="9"/>
      <c r="L1960" s="9"/>
    </row>
    <row r="1961" spans="2:12" ht="75" x14ac:dyDescent="0.25">
      <c r="B1961" s="9">
        <v>20</v>
      </c>
      <c r="C1961" s="9" t="s">
        <v>12</v>
      </c>
      <c r="D1961" s="9" t="s">
        <v>13</v>
      </c>
      <c r="E1961" s="9" t="s">
        <v>1681</v>
      </c>
      <c r="F1961" s="9" t="s">
        <v>15</v>
      </c>
      <c r="G1961" s="9" t="s">
        <v>1682</v>
      </c>
      <c r="H1961" s="9" t="s">
        <v>1680</v>
      </c>
      <c r="I1961" s="10">
        <v>42181</v>
      </c>
      <c r="J1961" s="9">
        <v>4</v>
      </c>
      <c r="K1961" s="9"/>
      <c r="L1961" s="9" t="s">
        <v>19</v>
      </c>
    </row>
    <row r="1962" spans="2:12" x14ac:dyDescent="0.25">
      <c r="B1962" s="9"/>
      <c r="C1962" s="9"/>
      <c r="D1962" s="9"/>
      <c r="E1962" s="9"/>
      <c r="F1962" s="9"/>
      <c r="G1962" s="9"/>
      <c r="H1962" s="9"/>
      <c r="I1962" s="9"/>
      <c r="J1962" s="9"/>
      <c r="K1962" s="9"/>
      <c r="L1962" s="9"/>
    </row>
    <row r="1963" spans="2:12" ht="240" x14ac:dyDescent="0.25">
      <c r="B1963" s="9"/>
      <c r="C1963" s="9"/>
      <c r="D1963" s="9"/>
      <c r="E1963" s="9"/>
      <c r="F1963" s="9"/>
      <c r="G1963" s="9" t="s">
        <v>1636</v>
      </c>
      <c r="H1963" s="9"/>
      <c r="I1963" s="9"/>
      <c r="J1963" s="9"/>
      <c r="K1963" s="9"/>
      <c r="L1963" s="9"/>
    </row>
    <row r="1964" spans="2:12" x14ac:dyDescent="0.25">
      <c r="B1964" s="9"/>
      <c r="C1964" s="9"/>
      <c r="D1964" s="9"/>
      <c r="E1964" s="9"/>
      <c r="F1964" s="9"/>
      <c r="G1964" s="9"/>
      <c r="H1964" s="9"/>
      <c r="I1964" s="9"/>
      <c r="J1964" s="9"/>
      <c r="K1964" s="9"/>
      <c r="L1964" s="9"/>
    </row>
    <row r="1965" spans="2:12" ht="409.5" x14ac:dyDescent="0.25">
      <c r="B1965" s="9"/>
      <c r="C1965" s="9"/>
      <c r="D1965" s="9"/>
      <c r="E1965" s="9"/>
      <c r="F1965" s="9"/>
      <c r="G1965" s="9" t="s">
        <v>1637</v>
      </c>
      <c r="H1965" s="9"/>
      <c r="I1965" s="9"/>
      <c r="J1965" s="9"/>
      <c r="K1965" s="9"/>
      <c r="L1965" s="9"/>
    </row>
    <row r="1966" spans="2:12" ht="105" x14ac:dyDescent="0.25">
      <c r="B1966" s="9" t="s">
        <v>12</v>
      </c>
      <c r="C1966" s="9" t="s">
        <v>27</v>
      </c>
      <c r="D1966" s="9" t="s">
        <v>1683</v>
      </c>
      <c r="E1966" s="9" t="s">
        <v>15</v>
      </c>
      <c r="F1966" s="9" t="s">
        <v>1684</v>
      </c>
      <c r="G1966" s="9" t="s">
        <v>1685</v>
      </c>
      <c r="H1966" s="9">
        <f>-1 / 26</f>
        <v>-3.8461538461538464E-2</v>
      </c>
      <c r="I1966" s="9">
        <v>4</v>
      </c>
      <c r="J1966" s="9"/>
      <c r="K1966" s="9" t="s">
        <v>19</v>
      </c>
      <c r="L1966" s="9"/>
    </row>
    <row r="1967" spans="2:12" x14ac:dyDescent="0.25">
      <c r="B1967" s="9"/>
      <c r="C1967" s="9"/>
      <c r="D1967" s="9"/>
      <c r="E1967" s="9"/>
      <c r="F1967" s="9"/>
      <c r="G1967" s="9"/>
      <c r="H1967" s="9"/>
      <c r="I1967" s="9"/>
      <c r="J1967" s="9"/>
      <c r="K1967" s="9"/>
      <c r="L1967" s="9"/>
    </row>
    <row r="1968" spans="2:12" ht="150" x14ac:dyDescent="0.25">
      <c r="B1968" s="9"/>
      <c r="C1968" s="9"/>
      <c r="D1968" s="9"/>
      <c r="E1968" s="9"/>
      <c r="F1968" s="9" t="s">
        <v>1636</v>
      </c>
      <c r="G1968" s="9"/>
      <c r="H1968" s="9"/>
      <c r="I1968" s="9"/>
      <c r="J1968" s="9"/>
      <c r="K1968" s="9"/>
      <c r="L1968" s="9"/>
    </row>
    <row r="1969" spans="2:12" x14ac:dyDescent="0.25">
      <c r="B1969" s="9"/>
      <c r="C1969" s="9"/>
      <c r="D1969" s="9"/>
      <c r="E1969" s="9"/>
      <c r="F1969" s="9"/>
      <c r="G1969" s="9"/>
      <c r="H1969" s="9"/>
      <c r="I1969" s="9"/>
      <c r="J1969" s="9"/>
      <c r="K1969" s="9"/>
      <c r="L1969" s="9"/>
    </row>
    <row r="1970" spans="2:12" ht="195" x14ac:dyDescent="0.25">
      <c r="B1970" s="9"/>
      <c r="C1970" s="9"/>
      <c r="D1970" s="9"/>
      <c r="E1970" s="9"/>
      <c r="F1970" s="9" t="s">
        <v>1676</v>
      </c>
      <c r="G1970" s="9"/>
      <c r="H1970" s="9"/>
      <c r="I1970" s="9"/>
      <c r="J1970" s="9"/>
      <c r="K1970" s="9"/>
      <c r="L1970" s="9"/>
    </row>
    <row r="1971" spans="2:12" ht="75" x14ac:dyDescent="0.25">
      <c r="B1971" s="9">
        <v>12</v>
      </c>
      <c r="C1971" s="9" t="s">
        <v>12</v>
      </c>
      <c r="D1971" s="9" t="s">
        <v>13</v>
      </c>
      <c r="E1971" s="9" t="s">
        <v>1686</v>
      </c>
      <c r="F1971" s="9" t="s">
        <v>15</v>
      </c>
      <c r="G1971" s="9" t="s">
        <v>1687</v>
      </c>
      <c r="H1971" s="9" t="s">
        <v>1688</v>
      </c>
      <c r="I1971" s="10">
        <v>42150</v>
      </c>
      <c r="J1971" s="9">
        <v>4</v>
      </c>
      <c r="K1971" s="9"/>
      <c r="L1971" s="9" t="s">
        <v>19</v>
      </c>
    </row>
    <row r="1972" spans="2:12" x14ac:dyDescent="0.25">
      <c r="B1972" s="9"/>
      <c r="C1972" s="9"/>
      <c r="D1972" s="9"/>
      <c r="E1972" s="9"/>
      <c r="F1972" s="9"/>
      <c r="G1972" s="9"/>
      <c r="H1972" s="9"/>
      <c r="I1972" s="9"/>
      <c r="J1972" s="9"/>
      <c r="K1972" s="9"/>
      <c r="L1972" s="9"/>
    </row>
    <row r="1973" spans="2:12" ht="240" x14ac:dyDescent="0.25">
      <c r="B1973" s="9"/>
      <c r="C1973" s="9"/>
      <c r="D1973" s="9"/>
      <c r="E1973" s="9"/>
      <c r="F1973" s="9"/>
      <c r="G1973" s="9" t="s">
        <v>1636</v>
      </c>
      <c r="H1973" s="9"/>
      <c r="I1973" s="9"/>
      <c r="J1973" s="9"/>
      <c r="K1973" s="9"/>
      <c r="L1973" s="9"/>
    </row>
    <row r="1974" spans="2:12" x14ac:dyDescent="0.25">
      <c r="B1974" s="9"/>
      <c r="C1974" s="9"/>
      <c r="D1974" s="9"/>
      <c r="E1974" s="9"/>
      <c r="F1974" s="9"/>
      <c r="G1974" s="9"/>
      <c r="H1974" s="9"/>
      <c r="I1974" s="9"/>
      <c r="J1974" s="9"/>
      <c r="K1974" s="9"/>
      <c r="L1974" s="9"/>
    </row>
    <row r="1975" spans="2:12" ht="300" x14ac:dyDescent="0.25">
      <c r="B1975" s="9"/>
      <c r="C1975" s="9"/>
      <c r="D1975" s="9"/>
      <c r="E1975" s="9"/>
      <c r="F1975" s="9"/>
      <c r="G1975" s="9" t="s">
        <v>1676</v>
      </c>
      <c r="H1975" s="9"/>
      <c r="I1975" s="9"/>
      <c r="J1975" s="9"/>
      <c r="K1975" s="9"/>
      <c r="L1975" s="9"/>
    </row>
    <row r="1976" spans="2:12" ht="75" x14ac:dyDescent="0.25">
      <c r="B1976" s="9">
        <v>13</v>
      </c>
      <c r="C1976" s="9" t="s">
        <v>12</v>
      </c>
      <c r="D1976" s="9" t="s">
        <v>13</v>
      </c>
      <c r="E1976" s="9" t="s">
        <v>1689</v>
      </c>
      <c r="F1976" s="9" t="s">
        <v>15</v>
      </c>
      <c r="G1976" s="9" t="s">
        <v>1690</v>
      </c>
      <c r="H1976" s="9" t="s">
        <v>1691</v>
      </c>
      <c r="I1976" s="10">
        <v>42181</v>
      </c>
      <c r="J1976" s="9">
        <v>4</v>
      </c>
      <c r="K1976" s="9"/>
      <c r="L1976" s="9" t="s">
        <v>19</v>
      </c>
    </row>
    <row r="1977" spans="2:12" x14ac:dyDescent="0.25">
      <c r="B1977" s="9"/>
      <c r="C1977" s="9"/>
      <c r="D1977" s="9"/>
      <c r="E1977" s="9"/>
      <c r="F1977" s="9"/>
      <c r="G1977" s="9"/>
      <c r="H1977" s="9"/>
      <c r="I1977" s="9"/>
      <c r="J1977" s="9"/>
      <c r="K1977" s="9"/>
      <c r="L1977" s="9"/>
    </row>
    <row r="1978" spans="2:12" ht="240" x14ac:dyDescent="0.25">
      <c r="B1978" s="9"/>
      <c r="C1978" s="9"/>
      <c r="D1978" s="9"/>
      <c r="E1978" s="9"/>
      <c r="F1978" s="9"/>
      <c r="G1978" s="9" t="s">
        <v>1636</v>
      </c>
      <c r="H1978" s="9"/>
      <c r="I1978" s="9"/>
      <c r="J1978" s="9"/>
      <c r="K1978" s="9"/>
      <c r="L1978" s="9"/>
    </row>
    <row r="1979" spans="2:12" x14ac:dyDescent="0.25">
      <c r="B1979" s="9"/>
      <c r="C1979" s="9"/>
      <c r="D1979" s="9"/>
      <c r="E1979" s="9"/>
      <c r="F1979" s="9"/>
      <c r="G1979" s="9"/>
      <c r="H1979" s="9"/>
      <c r="I1979" s="9"/>
      <c r="J1979" s="9"/>
      <c r="K1979" s="9"/>
      <c r="L1979" s="9"/>
    </row>
    <row r="1980" spans="2:12" ht="330" x14ac:dyDescent="0.25">
      <c r="B1980" s="9"/>
      <c r="C1980" s="9"/>
      <c r="D1980" s="9"/>
      <c r="E1980" s="9"/>
      <c r="F1980" s="9"/>
      <c r="G1980" s="9" t="s">
        <v>1648</v>
      </c>
      <c r="H1980" s="9"/>
      <c r="I1980" s="9"/>
      <c r="J1980" s="9"/>
      <c r="K1980" s="9"/>
      <c r="L1980" s="9"/>
    </row>
    <row r="1981" spans="2:12" ht="75" x14ac:dyDescent="0.25">
      <c r="B1981" s="9">
        <v>14</v>
      </c>
      <c r="C1981" s="9" t="s">
        <v>12</v>
      </c>
      <c r="D1981" s="9" t="s">
        <v>27</v>
      </c>
      <c r="E1981" s="9" t="s">
        <v>1692</v>
      </c>
      <c r="F1981" s="9" t="s">
        <v>15</v>
      </c>
      <c r="G1981" s="9" t="s">
        <v>1693</v>
      </c>
      <c r="H1981" s="9" t="s">
        <v>22</v>
      </c>
      <c r="I1981" s="9" t="s">
        <v>1695</v>
      </c>
      <c r="J1981" s="9">
        <v>4</v>
      </c>
      <c r="K1981" s="9"/>
      <c r="L1981" s="9" t="s">
        <v>19</v>
      </c>
    </row>
    <row r="1982" spans="2:12" x14ac:dyDescent="0.25">
      <c r="B1982" s="9"/>
      <c r="C1982" s="9"/>
      <c r="D1982" s="9"/>
      <c r="E1982" s="9"/>
      <c r="F1982" s="9"/>
      <c r="G1982" s="9"/>
      <c r="H1982" s="9"/>
      <c r="I1982" s="9"/>
      <c r="J1982" s="9"/>
      <c r="K1982" s="9"/>
      <c r="L1982" s="9"/>
    </row>
    <row r="1983" spans="2:12" ht="210" x14ac:dyDescent="0.25">
      <c r="B1983" s="9"/>
      <c r="C1983" s="9"/>
      <c r="D1983" s="9"/>
      <c r="E1983" s="9"/>
      <c r="F1983" s="9"/>
      <c r="G1983" s="9" t="s">
        <v>1694</v>
      </c>
      <c r="H1983" s="9"/>
      <c r="I1983" s="9"/>
      <c r="J1983" s="9"/>
      <c r="K1983" s="9"/>
      <c r="L1983" s="9"/>
    </row>
    <row r="1984" spans="2:12" ht="75" x14ac:dyDescent="0.25">
      <c r="B1984" s="9">
        <v>15</v>
      </c>
      <c r="C1984" s="9" t="s">
        <v>12</v>
      </c>
      <c r="D1984" s="9" t="s">
        <v>27</v>
      </c>
      <c r="E1984" s="9" t="s">
        <v>1696</v>
      </c>
      <c r="F1984" s="9" t="s">
        <v>15</v>
      </c>
      <c r="G1984" s="9" t="s">
        <v>1697</v>
      </c>
      <c r="H1984" s="9" t="s">
        <v>1698</v>
      </c>
      <c r="I1984" s="9">
        <f>-1 / 36</f>
        <v>-2.7777777777777776E-2</v>
      </c>
      <c r="J1984" s="9">
        <v>4</v>
      </c>
      <c r="K1984" s="9"/>
      <c r="L1984" s="9" t="s">
        <v>19</v>
      </c>
    </row>
    <row r="1985" spans="2:12" x14ac:dyDescent="0.25">
      <c r="B1985" s="9"/>
      <c r="C1985" s="9"/>
      <c r="D1985" s="9"/>
      <c r="E1985" s="9"/>
      <c r="F1985" s="9"/>
      <c r="G1985" s="9"/>
      <c r="H1985" s="9"/>
      <c r="I1985" s="9"/>
      <c r="J1985" s="9"/>
      <c r="K1985" s="9"/>
      <c r="L1985" s="9"/>
    </row>
    <row r="1986" spans="2:12" ht="210" x14ac:dyDescent="0.25">
      <c r="B1986" s="9"/>
      <c r="C1986" s="9"/>
      <c r="D1986" s="9"/>
      <c r="E1986" s="9"/>
      <c r="F1986" s="9"/>
      <c r="G1986" s="9" t="s">
        <v>1694</v>
      </c>
      <c r="H1986" s="9"/>
      <c r="I1986" s="9"/>
      <c r="J1986" s="9"/>
      <c r="K1986" s="9"/>
      <c r="L1986" s="9"/>
    </row>
    <row r="1987" spans="2:12" ht="75" x14ac:dyDescent="0.25">
      <c r="B1987" s="9">
        <v>16</v>
      </c>
      <c r="C1987" s="9" t="s">
        <v>12</v>
      </c>
      <c r="D1987" s="9" t="s">
        <v>27</v>
      </c>
      <c r="E1987" s="9" t="s">
        <v>1699</v>
      </c>
      <c r="F1987" s="9" t="s">
        <v>15</v>
      </c>
      <c r="G1987" s="9" t="s">
        <v>1700</v>
      </c>
      <c r="H1987" s="9" t="s">
        <v>1698</v>
      </c>
      <c r="I1987" s="9">
        <f>-1 / 36</f>
        <v>-2.7777777777777776E-2</v>
      </c>
      <c r="J1987" s="9">
        <v>4</v>
      </c>
      <c r="K1987" s="9"/>
      <c r="L1987" s="9" t="s">
        <v>19</v>
      </c>
    </row>
    <row r="1988" spans="2:12" x14ac:dyDescent="0.25">
      <c r="B1988" s="9"/>
      <c r="C1988" s="9"/>
      <c r="D1988" s="9"/>
      <c r="E1988" s="9"/>
      <c r="F1988" s="9"/>
      <c r="G1988" s="9"/>
      <c r="H1988" s="9"/>
      <c r="I1988" s="9"/>
      <c r="J1988" s="9"/>
      <c r="K1988" s="9"/>
      <c r="L1988" s="9"/>
    </row>
    <row r="1989" spans="2:12" ht="165" x14ac:dyDescent="0.25">
      <c r="B1989" s="9"/>
      <c r="C1989" s="9"/>
      <c r="D1989" s="9"/>
      <c r="E1989" s="9"/>
      <c r="F1989" s="9"/>
      <c r="G1989" s="9" t="s">
        <v>1701</v>
      </c>
      <c r="H1989" s="9"/>
      <c r="I1989" s="9"/>
      <c r="J1989" s="9"/>
      <c r="K1989" s="9"/>
      <c r="L1989" s="9"/>
    </row>
    <row r="1990" spans="2:12" ht="75" x14ac:dyDescent="0.25">
      <c r="B1990" s="9">
        <v>17</v>
      </c>
      <c r="C1990" s="9" t="s">
        <v>12</v>
      </c>
      <c r="D1990" s="9" t="s">
        <v>13</v>
      </c>
      <c r="E1990" s="9" t="s">
        <v>1702</v>
      </c>
      <c r="F1990" s="9" t="s">
        <v>15</v>
      </c>
      <c r="G1990" s="9" t="s">
        <v>1703</v>
      </c>
      <c r="H1990" s="9" t="s">
        <v>364</v>
      </c>
      <c r="I1990" s="11">
        <v>12540</v>
      </c>
      <c r="J1990" s="9">
        <v>4</v>
      </c>
      <c r="K1990" s="9"/>
      <c r="L1990" s="9" t="s">
        <v>19</v>
      </c>
    </row>
    <row r="1991" spans="2:12" x14ac:dyDescent="0.25">
      <c r="B1991" s="9"/>
      <c r="C1991" s="9"/>
      <c r="D1991" s="9"/>
      <c r="E1991" s="9"/>
      <c r="F1991" s="9"/>
      <c r="G1991" s="9"/>
      <c r="H1991" s="9"/>
      <c r="I1991" s="9"/>
      <c r="J1991" s="9"/>
      <c r="K1991" s="9"/>
      <c r="L1991" s="9"/>
    </row>
    <row r="1992" spans="2:12" ht="315" x14ac:dyDescent="0.25">
      <c r="B1992" s="9"/>
      <c r="C1992" s="9"/>
      <c r="D1992" s="9"/>
      <c r="E1992" s="9"/>
      <c r="F1992" s="9"/>
      <c r="G1992" s="9" t="s">
        <v>1704</v>
      </c>
      <c r="H1992" s="9"/>
      <c r="I1992" s="9"/>
      <c r="J1992" s="9"/>
      <c r="K1992" s="9"/>
      <c r="L1992" s="9"/>
    </row>
    <row r="1993" spans="2:12" ht="75" x14ac:dyDescent="0.25">
      <c r="B1993" s="9">
        <v>18</v>
      </c>
      <c r="C1993" s="9" t="s">
        <v>12</v>
      </c>
      <c r="D1993" s="9" t="s">
        <v>13</v>
      </c>
      <c r="E1993" s="9" t="s">
        <v>1705</v>
      </c>
      <c r="F1993" s="9" t="s">
        <v>15</v>
      </c>
      <c r="G1993" s="9" t="s">
        <v>1706</v>
      </c>
      <c r="H1993" s="9" t="s">
        <v>1707</v>
      </c>
      <c r="I1993" s="11">
        <v>12479</v>
      </c>
      <c r="J1993" s="9">
        <v>4</v>
      </c>
      <c r="K1993" s="9"/>
      <c r="L1993" s="9" t="s">
        <v>19</v>
      </c>
    </row>
    <row r="1994" spans="2:12" x14ac:dyDescent="0.25">
      <c r="B1994" s="9"/>
      <c r="C1994" s="9"/>
      <c r="D1994" s="9"/>
      <c r="E1994" s="9"/>
      <c r="F1994" s="9"/>
      <c r="G1994" s="9"/>
      <c r="H1994" s="9"/>
      <c r="I1994" s="9"/>
      <c r="J1994" s="9"/>
      <c r="K1994" s="9"/>
      <c r="L1994" s="9"/>
    </row>
    <row r="1995" spans="2:12" ht="315" x14ac:dyDescent="0.25">
      <c r="B1995" s="9"/>
      <c r="C1995" s="9"/>
      <c r="D1995" s="9"/>
      <c r="E1995" s="9"/>
      <c r="F1995" s="9"/>
      <c r="G1995" s="9" t="s">
        <v>1704</v>
      </c>
      <c r="H1995" s="9"/>
      <c r="I1995" s="9"/>
      <c r="J1995" s="9"/>
      <c r="K1995" s="9"/>
      <c r="L1995" s="9"/>
    </row>
    <row r="1996" spans="2:12" ht="90" x14ac:dyDescent="0.25">
      <c r="B1996" s="9">
        <v>19</v>
      </c>
      <c r="C1996" s="9" t="s">
        <v>12</v>
      </c>
      <c r="D1996" s="9" t="s">
        <v>13</v>
      </c>
      <c r="E1996" s="9" t="s">
        <v>1708</v>
      </c>
      <c r="F1996" s="9" t="s">
        <v>15</v>
      </c>
      <c r="G1996" s="9" t="s">
        <v>1709</v>
      </c>
      <c r="H1996" s="9" t="s">
        <v>364</v>
      </c>
      <c r="I1996" s="11">
        <v>12510</v>
      </c>
      <c r="J1996" s="9">
        <v>4</v>
      </c>
      <c r="K1996" s="9"/>
      <c r="L1996" s="9" t="s">
        <v>19</v>
      </c>
    </row>
    <row r="1997" spans="2:12" x14ac:dyDescent="0.25">
      <c r="B1997" s="9"/>
      <c r="C1997" s="9"/>
      <c r="D1997" s="9"/>
      <c r="E1997" s="9"/>
      <c r="F1997" s="9"/>
      <c r="G1997" s="9"/>
      <c r="H1997" s="9"/>
      <c r="I1997" s="9"/>
      <c r="J1997" s="9"/>
      <c r="K1997" s="9"/>
      <c r="L1997" s="9"/>
    </row>
    <row r="1998" spans="2:12" ht="330" x14ac:dyDescent="0.25">
      <c r="B1998" s="9"/>
      <c r="C1998" s="9"/>
      <c r="D1998" s="9"/>
      <c r="E1998" s="9"/>
      <c r="F1998" s="9"/>
      <c r="G1998" s="9" t="s">
        <v>1710</v>
      </c>
      <c r="H1998" s="9"/>
      <c r="I1998" s="9"/>
      <c r="J1998" s="9"/>
      <c r="K1998" s="9"/>
      <c r="L1998" s="9"/>
    </row>
    <row r="1999" spans="2:12" ht="90" x14ac:dyDescent="0.25">
      <c r="B1999" s="9">
        <v>20</v>
      </c>
      <c r="C1999" s="9" t="s">
        <v>12</v>
      </c>
      <c r="D1999" s="9" t="s">
        <v>27</v>
      </c>
      <c r="E1999" s="9" t="s">
        <v>1711</v>
      </c>
      <c r="F1999" s="9" t="s">
        <v>15</v>
      </c>
      <c r="G1999" s="9" t="s">
        <v>1712</v>
      </c>
      <c r="H1999" s="9" t="s">
        <v>1677</v>
      </c>
      <c r="I1999" s="9" t="s">
        <v>369</v>
      </c>
      <c r="J1999" s="9">
        <v>4</v>
      </c>
      <c r="K1999" s="9"/>
      <c r="L1999" s="9" t="s">
        <v>19</v>
      </c>
    </row>
    <row r="2000" spans="2:12" x14ac:dyDescent="0.25">
      <c r="B2000" s="9"/>
      <c r="C2000" s="9"/>
      <c r="D2000" s="9"/>
      <c r="E2000" s="9"/>
      <c r="F2000" s="9"/>
      <c r="G2000" s="9"/>
      <c r="H2000" s="9"/>
      <c r="I2000" s="9"/>
      <c r="J2000" s="9"/>
      <c r="K2000" s="9"/>
      <c r="L2000" s="9"/>
    </row>
    <row r="2001" spans="2:12" ht="330" x14ac:dyDescent="0.25">
      <c r="B2001" s="9"/>
      <c r="C2001" s="9"/>
      <c r="D2001" s="9"/>
      <c r="E2001" s="9"/>
      <c r="F2001" s="9"/>
      <c r="G2001" s="9" t="s">
        <v>1710</v>
      </c>
      <c r="H2001" s="9"/>
      <c r="I2001" s="9"/>
      <c r="J2001" s="9"/>
      <c r="K2001" s="9"/>
      <c r="L2001" s="9"/>
    </row>
    <row r="2002" spans="2:12" ht="90" x14ac:dyDescent="0.25">
      <c r="B2002" s="9" t="s">
        <v>12</v>
      </c>
      <c r="C2002" s="9" t="s">
        <v>13</v>
      </c>
      <c r="D2002" s="9" t="s">
        <v>1713</v>
      </c>
      <c r="E2002" s="9" t="s">
        <v>15</v>
      </c>
      <c r="F2002" s="9" t="s">
        <v>1714</v>
      </c>
      <c r="G2002" s="9" t="s">
        <v>416</v>
      </c>
      <c r="H2002" s="11">
        <v>12844</v>
      </c>
      <c r="I2002" s="9">
        <v>4</v>
      </c>
      <c r="J2002" s="9"/>
      <c r="K2002" s="9" t="s">
        <v>19</v>
      </c>
      <c r="L2002" s="9"/>
    </row>
    <row r="2003" spans="2:12" x14ac:dyDescent="0.25">
      <c r="B2003" s="9"/>
      <c r="C2003" s="9"/>
      <c r="D2003" s="9"/>
      <c r="E2003" s="9"/>
      <c r="F2003" s="9"/>
      <c r="G2003" s="9"/>
      <c r="H2003" s="9"/>
      <c r="I2003" s="9"/>
      <c r="J2003" s="9"/>
      <c r="K2003" s="9"/>
      <c r="L2003" s="9"/>
    </row>
    <row r="2004" spans="2:12" ht="120" x14ac:dyDescent="0.25">
      <c r="B2004" s="9"/>
      <c r="C2004" s="9"/>
      <c r="D2004" s="9"/>
      <c r="E2004" s="9"/>
      <c r="F2004" s="9" t="s">
        <v>1715</v>
      </c>
      <c r="G2004" s="9"/>
      <c r="H2004" s="9"/>
      <c r="I2004" s="9"/>
      <c r="J2004" s="9"/>
      <c r="K2004" s="9"/>
      <c r="L2004" s="9"/>
    </row>
    <row r="2005" spans="2:12" ht="75" x14ac:dyDescent="0.25">
      <c r="B2005" s="9">
        <v>2</v>
      </c>
      <c r="C2005" s="9" t="s">
        <v>12</v>
      </c>
      <c r="D2005" s="9" t="s">
        <v>13</v>
      </c>
      <c r="E2005" s="9" t="s">
        <v>1716</v>
      </c>
      <c r="F2005" s="9" t="s">
        <v>15</v>
      </c>
      <c r="G2005" s="9" t="s">
        <v>1717</v>
      </c>
      <c r="H2005" s="9" t="s">
        <v>416</v>
      </c>
      <c r="I2005" s="11">
        <v>12785</v>
      </c>
      <c r="J2005" s="9">
        <v>4</v>
      </c>
      <c r="K2005" s="9"/>
      <c r="L2005" s="9" t="s">
        <v>19</v>
      </c>
    </row>
    <row r="2006" spans="2:12" x14ac:dyDescent="0.25">
      <c r="B2006" s="9"/>
      <c r="C2006" s="9"/>
      <c r="D2006" s="9"/>
      <c r="E2006" s="9"/>
      <c r="F2006" s="9"/>
      <c r="G2006" s="9"/>
      <c r="H2006" s="9"/>
      <c r="I2006" s="9"/>
      <c r="J2006" s="9"/>
      <c r="K2006" s="9"/>
      <c r="L2006" s="9"/>
    </row>
    <row r="2007" spans="2:12" ht="195" x14ac:dyDescent="0.25">
      <c r="B2007" s="9"/>
      <c r="C2007" s="9"/>
      <c r="D2007" s="9"/>
      <c r="E2007" s="9"/>
      <c r="F2007" s="9"/>
      <c r="G2007" s="9" t="s">
        <v>1715</v>
      </c>
      <c r="H2007" s="9"/>
      <c r="I2007" s="9"/>
      <c r="J2007" s="9"/>
      <c r="K2007" s="9"/>
      <c r="L2007" s="9"/>
    </row>
    <row r="2008" spans="2:12" ht="75" x14ac:dyDescent="0.25">
      <c r="B2008" s="9">
        <v>3</v>
      </c>
      <c r="C2008" s="9" t="s">
        <v>12</v>
      </c>
      <c r="D2008" s="9" t="s">
        <v>27</v>
      </c>
      <c r="E2008" s="9" t="s">
        <v>1718</v>
      </c>
      <c r="F2008" s="9" t="s">
        <v>15</v>
      </c>
      <c r="G2008" s="9" t="s">
        <v>1719</v>
      </c>
      <c r="H2008" s="9" t="s">
        <v>1720</v>
      </c>
      <c r="I2008" s="9">
        <f>-3 / 35</f>
        <v>-8.5714285714285715E-2</v>
      </c>
      <c r="J2008" s="9">
        <v>4</v>
      </c>
      <c r="K2008" s="9"/>
      <c r="L2008" s="9" t="s">
        <v>19</v>
      </c>
    </row>
    <row r="2009" spans="2:12" x14ac:dyDescent="0.25">
      <c r="B2009" s="9"/>
      <c r="C2009" s="9"/>
      <c r="D2009" s="9"/>
      <c r="E2009" s="9"/>
      <c r="F2009" s="9"/>
      <c r="G2009" s="9"/>
      <c r="H2009" s="9"/>
      <c r="I2009" s="9"/>
      <c r="J2009" s="9"/>
      <c r="K2009" s="9"/>
      <c r="L2009" s="9"/>
    </row>
    <row r="2010" spans="2:12" ht="195" x14ac:dyDescent="0.25">
      <c r="B2010" s="9"/>
      <c r="C2010" s="9"/>
      <c r="D2010" s="9"/>
      <c r="E2010" s="9"/>
      <c r="F2010" s="9"/>
      <c r="G2010" s="9" t="s">
        <v>1715</v>
      </c>
      <c r="H2010" s="9"/>
      <c r="I2010" s="9"/>
      <c r="J2010" s="9"/>
      <c r="K2010" s="9"/>
      <c r="L2010" s="9"/>
    </row>
    <row r="2011" spans="2:12" ht="75" x14ac:dyDescent="0.25">
      <c r="B2011" s="9">
        <v>4</v>
      </c>
      <c r="C2011" s="9" t="s">
        <v>12</v>
      </c>
      <c r="D2011" s="9" t="s">
        <v>13</v>
      </c>
      <c r="E2011" s="9" t="s">
        <v>1721</v>
      </c>
      <c r="F2011" s="9" t="s">
        <v>15</v>
      </c>
      <c r="G2011" s="9" t="s">
        <v>1722</v>
      </c>
      <c r="H2011" s="9" t="s">
        <v>1720</v>
      </c>
      <c r="I2011" s="11">
        <v>12875</v>
      </c>
      <c r="J2011" s="9">
        <v>4</v>
      </c>
      <c r="K2011" s="9"/>
      <c r="L2011" s="9" t="s">
        <v>19</v>
      </c>
    </row>
    <row r="2012" spans="2:12" x14ac:dyDescent="0.25">
      <c r="B2012" s="9"/>
      <c r="C2012" s="9"/>
      <c r="D2012" s="9"/>
      <c r="E2012" s="9"/>
      <c r="F2012" s="9"/>
      <c r="G2012" s="9"/>
      <c r="H2012" s="9"/>
      <c r="I2012" s="9"/>
      <c r="J2012" s="9"/>
      <c r="K2012" s="9"/>
      <c r="L2012" s="9"/>
    </row>
    <row r="2013" spans="2:12" ht="195" x14ac:dyDescent="0.25">
      <c r="B2013" s="9"/>
      <c r="C2013" s="9"/>
      <c r="D2013" s="9"/>
      <c r="E2013" s="9"/>
      <c r="F2013" s="9"/>
      <c r="G2013" s="9" t="s">
        <v>1715</v>
      </c>
      <c r="H2013" s="9"/>
      <c r="I2013" s="9"/>
      <c r="J2013" s="9"/>
      <c r="K2013" s="9"/>
      <c r="L2013" s="9"/>
    </row>
    <row r="2014" spans="2:12" ht="75" x14ac:dyDescent="0.25">
      <c r="B2014" s="9">
        <v>5</v>
      </c>
      <c r="C2014" s="9" t="s">
        <v>12</v>
      </c>
      <c r="D2014" s="9" t="s">
        <v>13</v>
      </c>
      <c r="E2014" s="9" t="s">
        <v>1723</v>
      </c>
      <c r="F2014" s="9" t="s">
        <v>15</v>
      </c>
      <c r="G2014" s="9" t="s">
        <v>1724</v>
      </c>
      <c r="H2014" s="9" t="s">
        <v>1720</v>
      </c>
      <c r="I2014" s="10">
        <v>42114</v>
      </c>
      <c r="J2014" s="9">
        <v>4</v>
      </c>
      <c r="K2014" s="9"/>
      <c r="L2014" s="9" t="s">
        <v>19</v>
      </c>
    </row>
    <row r="2015" spans="2:12" x14ac:dyDescent="0.25">
      <c r="B2015" s="9"/>
      <c r="C2015" s="9"/>
      <c r="D2015" s="9"/>
      <c r="E2015" s="9"/>
      <c r="F2015" s="9"/>
      <c r="G2015" s="9"/>
      <c r="H2015" s="9"/>
      <c r="I2015" s="9"/>
      <c r="J2015" s="9"/>
      <c r="K2015" s="9"/>
      <c r="L2015" s="9"/>
    </row>
    <row r="2016" spans="2:12" ht="285" x14ac:dyDescent="0.25">
      <c r="B2016" s="9"/>
      <c r="C2016" s="9"/>
      <c r="D2016" s="9"/>
      <c r="E2016" s="9"/>
      <c r="F2016" s="9"/>
      <c r="G2016" s="9" t="s">
        <v>1725</v>
      </c>
      <c r="H2016" s="9"/>
      <c r="I2016" s="9"/>
      <c r="J2016" s="9"/>
      <c r="K2016" s="9"/>
      <c r="L2016" s="9"/>
    </row>
    <row r="2017" spans="2:12" ht="75" x14ac:dyDescent="0.25">
      <c r="B2017" s="9">
        <v>6</v>
      </c>
      <c r="C2017" s="9" t="s">
        <v>12</v>
      </c>
      <c r="D2017" s="9" t="s">
        <v>27</v>
      </c>
      <c r="E2017" s="9" t="s">
        <v>1726</v>
      </c>
      <c r="F2017" s="9" t="s">
        <v>15</v>
      </c>
      <c r="G2017" s="9" t="s">
        <v>1727</v>
      </c>
      <c r="H2017" s="9" t="s">
        <v>1729</v>
      </c>
      <c r="I2017" s="9" t="s">
        <v>1695</v>
      </c>
      <c r="J2017" s="9">
        <v>4</v>
      </c>
      <c r="K2017" s="9"/>
      <c r="L2017" s="9" t="s">
        <v>19</v>
      </c>
    </row>
    <row r="2018" spans="2:12" x14ac:dyDescent="0.25">
      <c r="B2018" s="9"/>
      <c r="C2018" s="9"/>
      <c r="D2018" s="9"/>
      <c r="E2018" s="9"/>
      <c r="F2018" s="9"/>
      <c r="G2018" s="9"/>
      <c r="H2018" s="9"/>
      <c r="I2018" s="9"/>
      <c r="J2018" s="9"/>
      <c r="K2018" s="9"/>
      <c r="L2018" s="9"/>
    </row>
    <row r="2019" spans="2:12" ht="225" x14ac:dyDescent="0.25">
      <c r="B2019" s="9"/>
      <c r="C2019" s="9"/>
      <c r="D2019" s="9"/>
      <c r="E2019" s="9"/>
      <c r="F2019" s="9"/>
      <c r="G2019" s="9" t="s">
        <v>1728</v>
      </c>
      <c r="H2019" s="9"/>
      <c r="I2019" s="9"/>
      <c r="J2019" s="9"/>
      <c r="K2019" s="9"/>
      <c r="L2019" s="9"/>
    </row>
    <row r="2020" spans="2:12" ht="75" x14ac:dyDescent="0.25">
      <c r="B2020" s="9">
        <v>7</v>
      </c>
      <c r="C2020" s="9" t="s">
        <v>12</v>
      </c>
      <c r="D2020" s="9" t="s">
        <v>13</v>
      </c>
      <c r="E2020" s="9" t="s">
        <v>1730</v>
      </c>
      <c r="F2020" s="9" t="s">
        <v>15</v>
      </c>
      <c r="G2020" s="9" t="s">
        <v>1731</v>
      </c>
      <c r="H2020" s="9" t="s">
        <v>1729</v>
      </c>
      <c r="I2020" s="11">
        <v>13150</v>
      </c>
      <c r="J2020" s="9">
        <v>4</v>
      </c>
      <c r="K2020" s="9"/>
      <c r="L2020" s="9" t="s">
        <v>19</v>
      </c>
    </row>
    <row r="2021" spans="2:12" x14ac:dyDescent="0.25">
      <c r="B2021" s="9"/>
      <c r="C2021" s="9"/>
      <c r="D2021" s="9"/>
      <c r="E2021" s="9"/>
      <c r="F2021" s="9"/>
      <c r="G2021" s="9"/>
      <c r="H2021" s="9"/>
      <c r="I2021" s="9"/>
      <c r="J2021" s="9"/>
      <c r="K2021" s="9"/>
      <c r="L2021" s="9"/>
    </row>
    <row r="2022" spans="2:12" ht="225" x14ac:dyDescent="0.25">
      <c r="B2022" s="9"/>
      <c r="C2022" s="9"/>
      <c r="D2022" s="9"/>
      <c r="E2022" s="9"/>
      <c r="F2022" s="9"/>
      <c r="G2022" s="9" t="s">
        <v>1728</v>
      </c>
      <c r="H2022" s="9"/>
      <c r="I2022" s="9"/>
      <c r="J2022" s="9"/>
      <c r="K2022" s="9"/>
      <c r="L2022" s="9"/>
    </row>
    <row r="2023" spans="2:12" ht="75" x14ac:dyDescent="0.25">
      <c r="B2023" s="9">
        <v>8</v>
      </c>
      <c r="C2023" s="9" t="s">
        <v>12</v>
      </c>
      <c r="D2023" s="9" t="s">
        <v>13</v>
      </c>
      <c r="E2023" s="9" t="s">
        <v>1732</v>
      </c>
      <c r="F2023" s="9" t="s">
        <v>15</v>
      </c>
      <c r="G2023" s="9" t="s">
        <v>1733</v>
      </c>
      <c r="H2023" s="9" t="s">
        <v>1734</v>
      </c>
      <c r="I2023" s="11">
        <v>14763</v>
      </c>
      <c r="J2023" s="9">
        <v>4</v>
      </c>
      <c r="K2023" s="9"/>
      <c r="L2023" s="9" t="s">
        <v>19</v>
      </c>
    </row>
    <row r="2024" spans="2:12" x14ac:dyDescent="0.25">
      <c r="B2024" s="9"/>
      <c r="C2024" s="9"/>
      <c r="D2024" s="9"/>
      <c r="E2024" s="9"/>
      <c r="F2024" s="9"/>
      <c r="G2024" s="9"/>
      <c r="H2024" s="9"/>
      <c r="I2024" s="9"/>
      <c r="J2024" s="9"/>
      <c r="K2024" s="9"/>
      <c r="L2024" s="9"/>
    </row>
    <row r="2025" spans="2:12" ht="225" x14ac:dyDescent="0.25">
      <c r="B2025" s="9"/>
      <c r="C2025" s="9"/>
      <c r="D2025" s="9"/>
      <c r="E2025" s="9"/>
      <c r="F2025" s="9"/>
      <c r="G2025" s="9" t="s">
        <v>1728</v>
      </c>
      <c r="H2025" s="9"/>
      <c r="I2025" s="9"/>
      <c r="J2025" s="9"/>
      <c r="K2025" s="9"/>
      <c r="L2025" s="9"/>
    </row>
    <row r="2026" spans="2:12" ht="75" x14ac:dyDescent="0.25">
      <c r="B2026" s="9">
        <v>9</v>
      </c>
      <c r="C2026" s="9" t="s">
        <v>12</v>
      </c>
      <c r="D2026" s="9" t="s">
        <v>13</v>
      </c>
      <c r="E2026" s="9" t="s">
        <v>1735</v>
      </c>
      <c r="F2026" s="9" t="s">
        <v>15</v>
      </c>
      <c r="G2026" s="9" t="s">
        <v>1736</v>
      </c>
      <c r="H2026" s="9" t="s">
        <v>704</v>
      </c>
      <c r="I2026" s="11">
        <v>14611</v>
      </c>
      <c r="J2026" s="9">
        <v>4</v>
      </c>
      <c r="K2026" s="9"/>
      <c r="L2026" s="9" t="s">
        <v>19</v>
      </c>
    </row>
    <row r="2027" spans="2:12" x14ac:dyDescent="0.25">
      <c r="B2027" s="9"/>
      <c r="C2027" s="9"/>
      <c r="D2027" s="9"/>
      <c r="E2027" s="9"/>
      <c r="F2027" s="9"/>
      <c r="G2027" s="9"/>
      <c r="H2027" s="9"/>
      <c r="I2027" s="9"/>
      <c r="J2027" s="9"/>
      <c r="K2027" s="9"/>
      <c r="L2027" s="9"/>
    </row>
    <row r="2028" spans="2:12" ht="225" x14ac:dyDescent="0.25">
      <c r="B2028" s="9"/>
      <c r="C2028" s="9"/>
      <c r="D2028" s="9"/>
      <c r="E2028" s="9"/>
      <c r="F2028" s="9"/>
      <c r="G2028" s="9" t="s">
        <v>1728</v>
      </c>
      <c r="H2028" s="9"/>
      <c r="I2028" s="9"/>
      <c r="J2028" s="9"/>
      <c r="K2028" s="9"/>
      <c r="L2028" s="9"/>
    </row>
    <row r="2029" spans="2:12" ht="75" x14ac:dyDescent="0.25">
      <c r="B2029" s="9">
        <v>10</v>
      </c>
      <c r="C2029" s="9" t="s">
        <v>12</v>
      </c>
      <c r="D2029" s="9" t="s">
        <v>13</v>
      </c>
      <c r="E2029" s="9" t="s">
        <v>1737</v>
      </c>
      <c r="F2029" s="9" t="s">
        <v>15</v>
      </c>
      <c r="G2029" s="9" t="s">
        <v>1738</v>
      </c>
      <c r="H2029" s="9" t="s">
        <v>704</v>
      </c>
      <c r="I2029" s="11">
        <v>14642</v>
      </c>
      <c r="J2029" s="9">
        <v>4</v>
      </c>
      <c r="K2029" s="9"/>
      <c r="L2029" s="9" t="s">
        <v>19</v>
      </c>
    </row>
    <row r="2030" spans="2:12" x14ac:dyDescent="0.25">
      <c r="B2030" s="9"/>
      <c r="C2030" s="9"/>
      <c r="D2030" s="9"/>
      <c r="E2030" s="9"/>
      <c r="F2030" s="9"/>
      <c r="G2030" s="9"/>
      <c r="H2030" s="9"/>
      <c r="I2030" s="9"/>
      <c r="J2030" s="9"/>
      <c r="K2030" s="9"/>
      <c r="L2030" s="9"/>
    </row>
    <row r="2031" spans="2:12" ht="225" x14ac:dyDescent="0.25">
      <c r="B2031" s="9"/>
      <c r="C2031" s="9"/>
      <c r="D2031" s="9"/>
      <c r="E2031" s="9"/>
      <c r="F2031" s="9"/>
      <c r="G2031" s="9" t="s">
        <v>1728</v>
      </c>
      <c r="H2031" s="9"/>
      <c r="I2031" s="9"/>
      <c r="J2031" s="9"/>
      <c r="K2031" s="9"/>
      <c r="L2031" s="9"/>
    </row>
    <row r="2032" spans="2:12" ht="75" x14ac:dyDescent="0.25">
      <c r="B2032" s="9">
        <v>11</v>
      </c>
      <c r="C2032" s="9" t="s">
        <v>12</v>
      </c>
      <c r="D2032" s="9" t="s">
        <v>13</v>
      </c>
      <c r="E2032" s="9" t="s">
        <v>1739</v>
      </c>
      <c r="F2032" s="9" t="s">
        <v>15</v>
      </c>
      <c r="G2032" s="9" t="s">
        <v>1740</v>
      </c>
      <c r="H2032" s="9" t="s">
        <v>699</v>
      </c>
      <c r="I2032" s="11">
        <v>13302</v>
      </c>
      <c r="J2032" s="9">
        <v>4</v>
      </c>
      <c r="K2032" s="9"/>
      <c r="L2032" s="9" t="s">
        <v>19</v>
      </c>
    </row>
    <row r="2033" spans="2:12" x14ac:dyDescent="0.25">
      <c r="B2033" s="9"/>
      <c r="C2033" s="9"/>
      <c r="D2033" s="9"/>
      <c r="E2033" s="9"/>
      <c r="F2033" s="9"/>
      <c r="G2033" s="9"/>
      <c r="H2033" s="9"/>
      <c r="I2033" s="9"/>
      <c r="J2033" s="9"/>
      <c r="K2033" s="9"/>
      <c r="L2033" s="9"/>
    </row>
    <row r="2034" spans="2:12" ht="270" x14ac:dyDescent="0.25">
      <c r="B2034" s="9"/>
      <c r="C2034" s="9"/>
      <c r="D2034" s="9"/>
      <c r="E2034" s="9"/>
      <c r="F2034" s="9"/>
      <c r="G2034" s="9" t="s">
        <v>1741</v>
      </c>
      <c r="H2034" s="9"/>
      <c r="I2034" s="9"/>
      <c r="J2034" s="9"/>
      <c r="K2034" s="9"/>
      <c r="L2034" s="9"/>
    </row>
    <row r="2035" spans="2:12" ht="75" x14ac:dyDescent="0.25">
      <c r="B2035" s="9">
        <v>12</v>
      </c>
      <c r="C2035" s="9" t="s">
        <v>12</v>
      </c>
      <c r="D2035" s="9" t="s">
        <v>13</v>
      </c>
      <c r="E2035" s="9" t="s">
        <v>1742</v>
      </c>
      <c r="F2035" s="9" t="s">
        <v>15</v>
      </c>
      <c r="G2035" s="9" t="s">
        <v>1743</v>
      </c>
      <c r="H2035" s="9" t="s">
        <v>699</v>
      </c>
      <c r="I2035" s="10">
        <v>42122</v>
      </c>
      <c r="J2035" s="9">
        <v>4</v>
      </c>
      <c r="K2035" s="9"/>
      <c r="L2035" s="9" t="s">
        <v>19</v>
      </c>
    </row>
    <row r="2036" spans="2:12" x14ac:dyDescent="0.25">
      <c r="B2036" s="9"/>
      <c r="C2036" s="9"/>
      <c r="D2036" s="9"/>
      <c r="E2036" s="9"/>
      <c r="F2036" s="9"/>
      <c r="G2036" s="9"/>
      <c r="H2036" s="9"/>
      <c r="I2036" s="9"/>
      <c r="J2036" s="9"/>
      <c r="K2036" s="9"/>
      <c r="L2036" s="9"/>
    </row>
    <row r="2037" spans="2:12" ht="225" x14ac:dyDescent="0.25">
      <c r="B2037" s="9"/>
      <c r="C2037" s="9"/>
      <c r="D2037" s="9"/>
      <c r="E2037" s="9"/>
      <c r="F2037" s="9"/>
      <c r="G2037" s="9" t="s">
        <v>1744</v>
      </c>
      <c r="H2037" s="9"/>
      <c r="I2037" s="9"/>
      <c r="J2037" s="9"/>
      <c r="K2037" s="9"/>
      <c r="L2037" s="9"/>
    </row>
    <row r="2038" spans="2:12" ht="75" x14ac:dyDescent="0.25">
      <c r="B2038" s="9">
        <v>13</v>
      </c>
      <c r="C2038" s="9" t="s">
        <v>12</v>
      </c>
      <c r="D2038" s="9" t="s">
        <v>13</v>
      </c>
      <c r="E2038" s="9" t="s">
        <v>1745</v>
      </c>
      <c r="F2038" s="9" t="s">
        <v>15</v>
      </c>
      <c r="G2038" s="9" t="s">
        <v>1746</v>
      </c>
      <c r="H2038" s="9" t="s">
        <v>1748</v>
      </c>
      <c r="I2038" s="11">
        <v>13302</v>
      </c>
      <c r="J2038" s="9">
        <v>4</v>
      </c>
      <c r="K2038" s="9"/>
      <c r="L2038" s="9" t="s">
        <v>19</v>
      </c>
    </row>
    <row r="2039" spans="2:12" x14ac:dyDescent="0.25">
      <c r="B2039" s="9"/>
      <c r="C2039" s="9"/>
      <c r="D2039" s="9"/>
      <c r="E2039" s="9"/>
      <c r="F2039" s="9"/>
      <c r="G2039" s="9"/>
      <c r="H2039" s="9"/>
      <c r="I2039" s="9"/>
      <c r="J2039" s="9"/>
      <c r="K2039" s="9"/>
      <c r="L2039" s="9"/>
    </row>
    <row r="2040" spans="2:12" ht="135" x14ac:dyDescent="0.25">
      <c r="B2040" s="9"/>
      <c r="C2040" s="9"/>
      <c r="D2040" s="9"/>
      <c r="E2040" s="9"/>
      <c r="F2040" s="9"/>
      <c r="G2040" s="9" t="s">
        <v>1747</v>
      </c>
      <c r="H2040" s="9"/>
      <c r="I2040" s="9"/>
      <c r="J2040" s="9"/>
      <c r="K2040" s="9"/>
      <c r="L2040" s="9"/>
    </row>
    <row r="2041" spans="2:12" ht="75" x14ac:dyDescent="0.25">
      <c r="B2041" s="9">
        <v>14</v>
      </c>
      <c r="C2041" s="9" t="s">
        <v>12</v>
      </c>
      <c r="D2041" s="9" t="s">
        <v>13</v>
      </c>
      <c r="E2041" s="9" t="s">
        <v>1749</v>
      </c>
      <c r="F2041" s="9" t="s">
        <v>15</v>
      </c>
      <c r="G2041" s="9" t="s">
        <v>1750</v>
      </c>
      <c r="H2041" s="9" t="s">
        <v>1748</v>
      </c>
      <c r="I2041" s="11">
        <v>13181</v>
      </c>
      <c r="J2041" s="9">
        <v>4</v>
      </c>
      <c r="K2041" s="9"/>
      <c r="L2041" s="9" t="s">
        <v>19</v>
      </c>
    </row>
    <row r="2042" spans="2:12" x14ac:dyDescent="0.25">
      <c r="B2042" s="9"/>
      <c r="C2042" s="9"/>
      <c r="D2042" s="9"/>
      <c r="E2042" s="9"/>
      <c r="F2042" s="9"/>
      <c r="G2042" s="9"/>
      <c r="H2042" s="9"/>
      <c r="I2042" s="9"/>
      <c r="J2042" s="9"/>
      <c r="K2042" s="9"/>
      <c r="L2042" s="9"/>
    </row>
    <row r="2043" spans="2:12" ht="135" x14ac:dyDescent="0.25">
      <c r="B2043" s="9"/>
      <c r="C2043" s="9"/>
      <c r="D2043" s="9"/>
      <c r="E2043" s="9"/>
      <c r="F2043" s="9"/>
      <c r="G2043" s="9" t="s">
        <v>1747</v>
      </c>
      <c r="H2043" s="9"/>
      <c r="I2043" s="9"/>
      <c r="J2043" s="9"/>
      <c r="K2043" s="9"/>
      <c r="L2043" s="9"/>
    </row>
    <row r="2044" spans="2:12" ht="75" x14ac:dyDescent="0.25">
      <c r="B2044" s="9">
        <v>15</v>
      </c>
      <c r="C2044" s="9" t="s">
        <v>12</v>
      </c>
      <c r="D2044" s="9" t="s">
        <v>13</v>
      </c>
      <c r="E2044" s="9" t="s">
        <v>1751</v>
      </c>
      <c r="F2044" s="9" t="s">
        <v>15</v>
      </c>
      <c r="G2044" s="9" t="s">
        <v>1752</v>
      </c>
      <c r="H2044" s="9" t="s">
        <v>708</v>
      </c>
      <c r="I2044" s="11">
        <v>13241</v>
      </c>
      <c r="J2044" s="9">
        <v>4</v>
      </c>
      <c r="K2044" s="9"/>
      <c r="L2044" s="9" t="s">
        <v>19</v>
      </c>
    </row>
    <row r="2045" spans="2:12" x14ac:dyDescent="0.25">
      <c r="B2045" s="9"/>
      <c r="C2045" s="9"/>
      <c r="D2045" s="9"/>
      <c r="E2045" s="9"/>
      <c r="F2045" s="9"/>
      <c r="G2045" s="9"/>
      <c r="H2045" s="9"/>
      <c r="I2045" s="9"/>
      <c r="J2045" s="9"/>
      <c r="K2045" s="9"/>
      <c r="L2045" s="9"/>
    </row>
    <row r="2046" spans="2:12" ht="120" x14ac:dyDescent="0.25">
      <c r="B2046" s="9"/>
      <c r="C2046" s="9"/>
      <c r="D2046" s="9"/>
      <c r="E2046" s="9"/>
      <c r="F2046" s="9"/>
      <c r="G2046" s="9" t="s">
        <v>1753</v>
      </c>
      <c r="H2046" s="9"/>
      <c r="I2046" s="9"/>
      <c r="J2046" s="9"/>
      <c r="K2046" s="9"/>
      <c r="L2046" s="9"/>
    </row>
    <row r="2047" spans="2:12" ht="75" x14ac:dyDescent="0.25">
      <c r="B2047" s="9">
        <v>16</v>
      </c>
      <c r="C2047" s="9" t="s">
        <v>12</v>
      </c>
      <c r="D2047" s="9" t="s">
        <v>27</v>
      </c>
      <c r="E2047" s="9" t="s">
        <v>1754</v>
      </c>
      <c r="F2047" s="9" t="s">
        <v>15</v>
      </c>
      <c r="G2047" s="9" t="s">
        <v>1755</v>
      </c>
      <c r="H2047" s="9" t="s">
        <v>717</v>
      </c>
      <c r="I2047" s="9" t="s">
        <v>1695</v>
      </c>
      <c r="J2047" s="9">
        <v>4</v>
      </c>
      <c r="K2047" s="9"/>
      <c r="L2047" s="9" t="s">
        <v>19</v>
      </c>
    </row>
    <row r="2048" spans="2:12" x14ac:dyDescent="0.25">
      <c r="B2048" s="9"/>
      <c r="C2048" s="9"/>
      <c r="D2048" s="9"/>
      <c r="E2048" s="9"/>
      <c r="F2048" s="9"/>
      <c r="G2048" s="9"/>
      <c r="H2048" s="9"/>
      <c r="I2048" s="9"/>
      <c r="J2048" s="9"/>
      <c r="K2048" s="9"/>
      <c r="L2048" s="9"/>
    </row>
    <row r="2049" spans="2:13" ht="120" x14ac:dyDescent="0.25">
      <c r="B2049" s="9"/>
      <c r="C2049" s="9"/>
      <c r="D2049" s="9"/>
      <c r="E2049" s="9"/>
      <c r="F2049" s="9"/>
      <c r="G2049" s="9" t="s">
        <v>1753</v>
      </c>
      <c r="H2049" s="9"/>
      <c r="I2049" s="9"/>
      <c r="J2049" s="9"/>
      <c r="K2049" s="9"/>
      <c r="L2049" s="9"/>
    </row>
    <row r="2050" spans="2:13" ht="75" x14ac:dyDescent="0.25">
      <c r="B2050" s="9">
        <v>17</v>
      </c>
      <c r="C2050" s="9" t="s">
        <v>12</v>
      </c>
      <c r="D2050" s="9" t="s">
        <v>13</v>
      </c>
      <c r="E2050" s="9" t="s">
        <v>1756</v>
      </c>
      <c r="F2050" s="9" t="s">
        <v>15</v>
      </c>
      <c r="G2050" s="9" t="s">
        <v>1757</v>
      </c>
      <c r="H2050" s="9" t="s">
        <v>712</v>
      </c>
      <c r="I2050" s="10">
        <v>42336</v>
      </c>
      <c r="J2050" s="9">
        <v>4</v>
      </c>
      <c r="K2050" s="9"/>
      <c r="L2050" s="9" t="s">
        <v>19</v>
      </c>
    </row>
    <row r="2051" spans="2:13" x14ac:dyDescent="0.25">
      <c r="B2051" s="9"/>
      <c r="C2051" s="9"/>
      <c r="D2051" s="9"/>
      <c r="E2051" s="9"/>
      <c r="F2051" s="9"/>
      <c r="G2051" s="9"/>
      <c r="H2051" s="9"/>
      <c r="I2051" s="9"/>
      <c r="J2051" s="9"/>
      <c r="K2051" s="9"/>
      <c r="L2051" s="9"/>
    </row>
    <row r="2052" spans="2:13" ht="255" x14ac:dyDescent="0.25">
      <c r="B2052" s="9"/>
      <c r="C2052" s="9"/>
      <c r="D2052" s="9"/>
      <c r="E2052" s="9"/>
      <c r="F2052" s="9"/>
      <c r="G2052" s="9" t="s">
        <v>1758</v>
      </c>
      <c r="H2052" s="9"/>
      <c r="I2052" s="9"/>
      <c r="J2052" s="9"/>
      <c r="K2052" s="9"/>
      <c r="L2052" s="9"/>
    </row>
    <row r="2053" spans="2:13" ht="75" x14ac:dyDescent="0.25">
      <c r="B2053" s="9">
        <v>18</v>
      </c>
      <c r="C2053" s="9" t="s">
        <v>12</v>
      </c>
      <c r="D2053" s="9" t="s">
        <v>13</v>
      </c>
      <c r="E2053" s="9" t="s">
        <v>1759</v>
      </c>
      <c r="F2053" s="9" t="s">
        <v>15</v>
      </c>
      <c r="G2053" s="9" t="s">
        <v>1760</v>
      </c>
      <c r="H2053" s="9" t="s">
        <v>712</v>
      </c>
      <c r="I2053" s="9" t="s">
        <v>581</v>
      </c>
      <c r="J2053" s="9">
        <v>4</v>
      </c>
      <c r="K2053" s="9"/>
      <c r="L2053" s="9" t="s">
        <v>19</v>
      </c>
    </row>
    <row r="2054" spans="2:13" x14ac:dyDescent="0.25">
      <c r="B2054" s="9"/>
      <c r="C2054" s="9"/>
      <c r="D2054" s="9"/>
      <c r="E2054" s="9"/>
      <c r="F2054" s="9"/>
      <c r="G2054" s="9"/>
      <c r="H2054" s="9"/>
      <c r="I2054" s="9"/>
      <c r="J2054" s="9"/>
      <c r="K2054" s="9"/>
      <c r="L2054" s="9"/>
    </row>
    <row r="2055" spans="2:13" ht="255" x14ac:dyDescent="0.25">
      <c r="B2055" s="9"/>
      <c r="C2055" s="9"/>
      <c r="D2055" s="9"/>
      <c r="E2055" s="9"/>
      <c r="F2055" s="9"/>
      <c r="G2055" s="9" t="s">
        <v>1758</v>
      </c>
      <c r="H2055" s="9"/>
      <c r="I2055" s="9"/>
      <c r="J2055" s="9"/>
      <c r="K2055" s="9"/>
      <c r="L2055" s="9"/>
    </row>
    <row r="2056" spans="2:13" ht="75" x14ac:dyDescent="0.25">
      <c r="B2056" s="9">
        <v>19</v>
      </c>
      <c r="C2056" s="9" t="s">
        <v>12</v>
      </c>
      <c r="D2056" s="9" t="s">
        <v>13</v>
      </c>
      <c r="E2056" s="9" t="s">
        <v>1761</v>
      </c>
      <c r="F2056" s="9" t="s">
        <v>15</v>
      </c>
      <c r="G2056" s="9" t="s">
        <v>1762</v>
      </c>
      <c r="H2056" s="9" t="s">
        <v>1764</v>
      </c>
      <c r="I2056" s="9" t="s">
        <v>1765</v>
      </c>
      <c r="J2056" s="9">
        <v>4</v>
      </c>
      <c r="K2056" s="9"/>
      <c r="L2056" s="9" t="s">
        <v>19</v>
      </c>
    </row>
    <row r="2057" spans="2:13" x14ac:dyDescent="0.25">
      <c r="B2057" s="9"/>
      <c r="C2057" s="9"/>
      <c r="D2057" s="9"/>
      <c r="E2057" s="9"/>
      <c r="F2057" s="9"/>
      <c r="G2057" s="9"/>
      <c r="H2057" s="9"/>
      <c r="I2057" s="9"/>
      <c r="J2057" s="9"/>
      <c r="K2057" s="9"/>
      <c r="L2057" s="9"/>
    </row>
    <row r="2058" spans="2:13" ht="240" x14ac:dyDescent="0.25">
      <c r="B2058" s="9"/>
      <c r="C2058" s="9"/>
      <c r="D2058" s="9"/>
      <c r="E2058" s="9"/>
      <c r="F2058" s="9"/>
      <c r="G2058" s="9" t="s">
        <v>1763</v>
      </c>
      <c r="H2058" s="9"/>
      <c r="I2058" s="9"/>
      <c r="J2058" s="9"/>
      <c r="K2058" s="9"/>
      <c r="L2058" s="9"/>
    </row>
    <row r="2059" spans="2:13" ht="75" x14ac:dyDescent="0.25">
      <c r="B2059" s="9">
        <v>20</v>
      </c>
      <c r="C2059" s="9" t="s">
        <v>12</v>
      </c>
      <c r="D2059" s="9" t="s">
        <v>13</v>
      </c>
      <c r="E2059" s="9" t="s">
        <v>1766</v>
      </c>
      <c r="F2059" s="9" t="s">
        <v>15</v>
      </c>
      <c r="G2059" s="9" t="s">
        <v>1767</v>
      </c>
      <c r="H2059" s="9" t="s">
        <v>717</v>
      </c>
      <c r="I2059" s="10">
        <v>42215</v>
      </c>
      <c r="J2059" s="9">
        <v>4</v>
      </c>
      <c r="K2059" s="9"/>
      <c r="L2059" s="9" t="s">
        <v>19</v>
      </c>
    </row>
    <row r="2060" spans="2:13" x14ac:dyDescent="0.25">
      <c r="B2060" s="9"/>
      <c r="C2060" s="9"/>
      <c r="D2060" s="9"/>
      <c r="E2060" s="9"/>
      <c r="F2060" s="9"/>
      <c r="G2060" s="9"/>
      <c r="H2060" s="9"/>
      <c r="I2060" s="9"/>
      <c r="J2060" s="9"/>
      <c r="K2060" s="9"/>
      <c r="L2060" s="9"/>
    </row>
    <row r="2061" spans="2:13" ht="240" x14ac:dyDescent="0.25">
      <c r="B2061" s="9"/>
      <c r="C2061" s="9"/>
      <c r="D2061" s="9"/>
      <c r="E2061" s="9"/>
      <c r="F2061" s="9"/>
      <c r="G2061" s="9" t="s">
        <v>1768</v>
      </c>
      <c r="H2061" s="9"/>
      <c r="I2061" s="9"/>
      <c r="J2061" s="9"/>
      <c r="K2061" s="9"/>
      <c r="L2061" s="9"/>
    </row>
    <row r="2062" spans="2:13" ht="90" x14ac:dyDescent="0.25">
      <c r="B2062" s="9" t="s">
        <v>12</v>
      </c>
      <c r="C2062" s="9" t="s">
        <v>13</v>
      </c>
      <c r="D2062" s="9" t="s">
        <v>1769</v>
      </c>
      <c r="E2062" s="9" t="s">
        <v>15</v>
      </c>
      <c r="F2062" s="9" t="s">
        <v>1770</v>
      </c>
      <c r="G2062" s="9" t="s">
        <v>1772</v>
      </c>
      <c r="H2062" s="11">
        <v>12420</v>
      </c>
      <c r="I2062" s="9">
        <v>4</v>
      </c>
      <c r="J2062" s="9"/>
      <c r="K2062" s="9" t="s">
        <v>19</v>
      </c>
      <c r="L2062" s="9">
        <v>57</v>
      </c>
      <c r="M2062" s="9">
        <v>2</v>
      </c>
    </row>
    <row r="2063" spans="2:13" x14ac:dyDescent="0.25">
      <c r="B2063" s="9"/>
      <c r="C2063" s="9"/>
      <c r="D2063" s="9"/>
      <c r="E2063" s="9"/>
      <c r="F2063" s="9"/>
      <c r="G2063" s="9"/>
      <c r="H2063" s="9"/>
      <c r="I2063" s="9"/>
      <c r="J2063" s="9"/>
      <c r="K2063" s="9"/>
      <c r="L2063" s="9"/>
    </row>
    <row r="2064" spans="2:13" ht="165" x14ac:dyDescent="0.25">
      <c r="B2064" s="9"/>
      <c r="C2064" s="9"/>
      <c r="D2064" s="9"/>
      <c r="E2064" s="9"/>
      <c r="F2064" s="9" t="s">
        <v>1771</v>
      </c>
      <c r="G2064" s="9"/>
      <c r="H2064" s="9"/>
      <c r="I2064" s="9"/>
      <c r="J2064" s="9"/>
      <c r="K2064" s="9"/>
      <c r="L2064" s="9"/>
    </row>
    <row r="2065" spans="2:12" ht="75" x14ac:dyDescent="0.25">
      <c r="B2065" s="9">
        <v>8</v>
      </c>
      <c r="C2065" s="9" t="s">
        <v>12</v>
      </c>
      <c r="D2065" s="9" t="s">
        <v>13</v>
      </c>
      <c r="E2065" s="9" t="s">
        <v>1773</v>
      </c>
      <c r="F2065" s="9" t="s">
        <v>15</v>
      </c>
      <c r="G2065" s="9" t="s">
        <v>1774</v>
      </c>
      <c r="H2065" s="9" t="s">
        <v>1776</v>
      </c>
      <c r="I2065" s="11">
        <v>12601</v>
      </c>
      <c r="J2065" s="9">
        <v>4</v>
      </c>
      <c r="K2065" s="9"/>
      <c r="L2065" s="9" t="s">
        <v>19</v>
      </c>
    </row>
    <row r="2066" spans="2:12" x14ac:dyDescent="0.25">
      <c r="B2066" s="9"/>
      <c r="C2066" s="9"/>
      <c r="D2066" s="9"/>
      <c r="E2066" s="9"/>
      <c r="F2066" s="9"/>
      <c r="G2066" s="9"/>
      <c r="H2066" s="9"/>
      <c r="I2066" s="9"/>
      <c r="J2066" s="9"/>
      <c r="K2066" s="9"/>
      <c r="L2066" s="9"/>
    </row>
    <row r="2067" spans="2:12" ht="240" x14ac:dyDescent="0.25">
      <c r="B2067" s="9"/>
      <c r="C2067" s="9"/>
      <c r="D2067" s="9"/>
      <c r="E2067" s="9"/>
      <c r="F2067" s="9"/>
      <c r="G2067" s="9" t="s">
        <v>1775</v>
      </c>
      <c r="H2067" s="9"/>
      <c r="I2067" s="9"/>
      <c r="J2067" s="9"/>
      <c r="K2067" s="9"/>
      <c r="L2067" s="9"/>
    </row>
    <row r="2068" spans="2:12" ht="75" x14ac:dyDescent="0.25">
      <c r="B2068" s="9">
        <v>9</v>
      </c>
      <c r="C2068" s="9" t="s">
        <v>12</v>
      </c>
      <c r="D2068" s="9" t="s">
        <v>13</v>
      </c>
      <c r="E2068" s="9" t="s">
        <v>1777</v>
      </c>
      <c r="F2068" s="9" t="s">
        <v>15</v>
      </c>
      <c r="G2068" s="9" t="s">
        <v>1778</v>
      </c>
      <c r="H2068" s="9" t="s">
        <v>1776</v>
      </c>
      <c r="I2068" s="11">
        <v>12540</v>
      </c>
      <c r="J2068" s="9">
        <v>4</v>
      </c>
      <c r="K2068" s="9"/>
      <c r="L2068" s="9" t="s">
        <v>19</v>
      </c>
    </row>
    <row r="2069" spans="2:12" x14ac:dyDescent="0.25">
      <c r="B2069" s="9"/>
      <c r="C2069" s="9"/>
      <c r="D2069" s="9"/>
      <c r="E2069" s="9"/>
      <c r="F2069" s="9"/>
      <c r="G2069" s="9"/>
      <c r="H2069" s="9"/>
      <c r="I2069" s="9"/>
      <c r="J2069" s="9"/>
      <c r="K2069" s="9"/>
      <c r="L2069" s="9"/>
    </row>
    <row r="2070" spans="2:12" ht="240" x14ac:dyDescent="0.25">
      <c r="B2070" s="9"/>
      <c r="C2070" s="9"/>
      <c r="D2070" s="9"/>
      <c r="E2070" s="9"/>
      <c r="F2070" s="9"/>
      <c r="G2070" s="9" t="s">
        <v>1775</v>
      </c>
      <c r="H2070" s="9"/>
      <c r="I2070" s="9"/>
      <c r="J2070" s="9"/>
      <c r="K2070" s="9"/>
      <c r="L2070" s="9"/>
    </row>
    <row r="2071" spans="2:12" ht="75" x14ac:dyDescent="0.25">
      <c r="B2071" s="9">
        <v>10</v>
      </c>
      <c r="C2071" s="9" t="s">
        <v>12</v>
      </c>
      <c r="D2071" s="9" t="s">
        <v>13</v>
      </c>
      <c r="E2071" s="9" t="s">
        <v>1779</v>
      </c>
      <c r="F2071" s="9" t="s">
        <v>15</v>
      </c>
      <c r="G2071" s="9" t="s">
        <v>1780</v>
      </c>
      <c r="H2071" s="9" t="s">
        <v>1782</v>
      </c>
      <c r="I2071" s="11">
        <v>12540</v>
      </c>
      <c r="J2071" s="9">
        <v>4</v>
      </c>
      <c r="K2071" s="9"/>
      <c r="L2071" s="9" t="s">
        <v>19</v>
      </c>
    </row>
    <row r="2072" spans="2:12" x14ac:dyDescent="0.25">
      <c r="B2072" s="9"/>
      <c r="C2072" s="9"/>
      <c r="D2072" s="9"/>
      <c r="E2072" s="9"/>
      <c r="F2072" s="9"/>
      <c r="G2072" s="9"/>
      <c r="H2072" s="9"/>
      <c r="I2072" s="9"/>
      <c r="J2072" s="9"/>
      <c r="K2072" s="9"/>
      <c r="L2072" s="9"/>
    </row>
    <row r="2073" spans="2:12" ht="255" x14ac:dyDescent="0.25">
      <c r="B2073" s="9"/>
      <c r="C2073" s="9"/>
      <c r="D2073" s="9"/>
      <c r="E2073" s="9"/>
      <c r="F2073" s="9"/>
      <c r="G2073" s="9" t="s">
        <v>1781</v>
      </c>
      <c r="H2073" s="9"/>
      <c r="I2073" s="9"/>
      <c r="J2073" s="9"/>
      <c r="K2073" s="9"/>
      <c r="L2073" s="9"/>
    </row>
    <row r="2074" spans="2:12" ht="75" x14ac:dyDescent="0.25">
      <c r="B2074" s="9">
        <v>11</v>
      </c>
      <c r="C2074" s="9" t="s">
        <v>12</v>
      </c>
      <c r="D2074" s="9" t="s">
        <v>13</v>
      </c>
      <c r="E2074" s="9" t="s">
        <v>1783</v>
      </c>
      <c r="F2074" s="9" t="s">
        <v>15</v>
      </c>
      <c r="G2074" s="9" t="s">
        <v>1784</v>
      </c>
      <c r="H2074" s="9" t="s">
        <v>1782</v>
      </c>
      <c r="I2074" s="11">
        <v>12540</v>
      </c>
      <c r="J2074" s="9">
        <v>4</v>
      </c>
      <c r="K2074" s="9"/>
      <c r="L2074" s="9" t="s">
        <v>19</v>
      </c>
    </row>
    <row r="2075" spans="2:12" x14ac:dyDescent="0.25">
      <c r="B2075" s="9"/>
      <c r="C2075" s="9"/>
      <c r="D2075" s="9"/>
      <c r="E2075" s="9"/>
      <c r="F2075" s="9"/>
      <c r="G2075" s="9"/>
      <c r="H2075" s="9"/>
      <c r="I2075" s="9"/>
      <c r="J2075" s="9"/>
      <c r="K2075" s="9"/>
      <c r="L2075" s="9"/>
    </row>
    <row r="2076" spans="2:12" ht="255" x14ac:dyDescent="0.25">
      <c r="B2076" s="9"/>
      <c r="C2076" s="9"/>
      <c r="D2076" s="9"/>
      <c r="E2076" s="9"/>
      <c r="F2076" s="9"/>
      <c r="G2076" s="9" t="s">
        <v>1785</v>
      </c>
      <c r="H2076" s="9"/>
      <c r="I2076" s="9"/>
      <c r="J2076" s="9"/>
      <c r="K2076" s="9"/>
      <c r="L2076" s="9"/>
    </row>
    <row r="2077" spans="2:12" ht="75" x14ac:dyDescent="0.25">
      <c r="B2077" s="9">
        <v>12</v>
      </c>
      <c r="C2077" s="9" t="s">
        <v>12</v>
      </c>
      <c r="D2077" s="9" t="s">
        <v>13</v>
      </c>
      <c r="E2077" s="9" t="s">
        <v>1786</v>
      </c>
      <c r="F2077" s="9" t="s">
        <v>15</v>
      </c>
      <c r="G2077" s="9" t="s">
        <v>1787</v>
      </c>
      <c r="H2077" s="9" t="s">
        <v>1776</v>
      </c>
      <c r="I2077" s="10">
        <v>42081</v>
      </c>
      <c r="J2077" s="9">
        <v>4</v>
      </c>
      <c r="K2077" s="9"/>
      <c r="L2077" s="9" t="s">
        <v>19</v>
      </c>
    </row>
    <row r="2078" spans="2:12" x14ac:dyDescent="0.25">
      <c r="B2078" s="9"/>
      <c r="C2078" s="9"/>
      <c r="D2078" s="9"/>
      <c r="E2078" s="9"/>
      <c r="F2078" s="9"/>
      <c r="G2078" s="9"/>
      <c r="H2078" s="9"/>
      <c r="I2078" s="9"/>
      <c r="J2078" s="9"/>
      <c r="K2078" s="9"/>
      <c r="L2078" s="9"/>
    </row>
    <row r="2079" spans="2:12" ht="285" x14ac:dyDescent="0.25">
      <c r="B2079" s="9"/>
      <c r="C2079" s="9"/>
      <c r="D2079" s="9"/>
      <c r="E2079" s="9"/>
      <c r="F2079" s="9"/>
      <c r="G2079" s="9" t="s">
        <v>1788</v>
      </c>
      <c r="H2079" s="9"/>
      <c r="I2079" s="9"/>
      <c r="J2079" s="9"/>
      <c r="K2079" s="9"/>
      <c r="L2079" s="9"/>
    </row>
    <row r="2080" spans="2:12" ht="90" x14ac:dyDescent="0.25">
      <c r="B2080" s="9" t="s">
        <v>12</v>
      </c>
      <c r="C2080" s="9" t="s">
        <v>13</v>
      </c>
      <c r="D2080" s="9" t="s">
        <v>1789</v>
      </c>
      <c r="E2080" s="9" t="s">
        <v>15</v>
      </c>
      <c r="F2080" s="9" t="s">
        <v>1790</v>
      </c>
      <c r="G2080" s="9" t="s">
        <v>1792</v>
      </c>
      <c r="H2080" s="11">
        <v>13241</v>
      </c>
      <c r="I2080" s="9">
        <v>4</v>
      </c>
      <c r="J2080" s="9"/>
      <c r="K2080" s="9" t="s">
        <v>19</v>
      </c>
      <c r="L2080" s="9"/>
    </row>
    <row r="2081" spans="2:12" x14ac:dyDescent="0.25">
      <c r="B2081" s="9"/>
      <c r="C2081" s="9"/>
      <c r="D2081" s="9"/>
      <c r="E2081" s="9"/>
      <c r="F2081" s="9"/>
      <c r="G2081" s="9"/>
      <c r="H2081" s="9"/>
      <c r="I2081" s="9"/>
      <c r="J2081" s="9"/>
      <c r="K2081" s="9"/>
      <c r="L2081" s="9"/>
    </row>
    <row r="2082" spans="2:12" ht="105" x14ac:dyDescent="0.25">
      <c r="B2082" s="9"/>
      <c r="C2082" s="9"/>
      <c r="D2082" s="9"/>
      <c r="E2082" s="9"/>
      <c r="F2082" s="9" t="s">
        <v>1791</v>
      </c>
      <c r="G2082" s="9"/>
      <c r="H2082" s="9"/>
      <c r="I2082" s="9"/>
      <c r="J2082" s="9"/>
      <c r="K2082" s="9"/>
      <c r="L2082" s="9"/>
    </row>
    <row r="2083" spans="2:12" ht="75" x14ac:dyDescent="0.25">
      <c r="B2083" s="9">
        <v>2</v>
      </c>
      <c r="C2083" s="9" t="s">
        <v>12</v>
      </c>
      <c r="D2083" s="9" t="s">
        <v>13</v>
      </c>
      <c r="E2083" s="9" t="s">
        <v>1793</v>
      </c>
      <c r="F2083" s="9" t="s">
        <v>15</v>
      </c>
      <c r="G2083" s="9" t="s">
        <v>1794</v>
      </c>
      <c r="H2083" s="9" t="s">
        <v>1795</v>
      </c>
      <c r="I2083" s="11">
        <v>13210</v>
      </c>
      <c r="J2083" s="9">
        <v>4</v>
      </c>
      <c r="K2083" s="9"/>
      <c r="L2083" s="9" t="s">
        <v>19</v>
      </c>
    </row>
    <row r="2084" spans="2:12" x14ac:dyDescent="0.25">
      <c r="B2084" s="9"/>
      <c r="C2084" s="9"/>
      <c r="D2084" s="9"/>
      <c r="E2084" s="9"/>
      <c r="F2084" s="9"/>
      <c r="G2084" s="9"/>
      <c r="H2084" s="9"/>
      <c r="I2084" s="9"/>
      <c r="J2084" s="9"/>
      <c r="K2084" s="9"/>
      <c r="L2084" s="9"/>
    </row>
    <row r="2085" spans="2:12" ht="165" x14ac:dyDescent="0.25">
      <c r="B2085" s="9"/>
      <c r="C2085" s="9"/>
      <c r="D2085" s="9"/>
      <c r="E2085" s="9"/>
      <c r="F2085" s="9"/>
      <c r="G2085" s="9" t="s">
        <v>1791</v>
      </c>
      <c r="H2085" s="9"/>
      <c r="I2085" s="9"/>
      <c r="J2085" s="9"/>
      <c r="K2085" s="9"/>
      <c r="L2085" s="9"/>
    </row>
    <row r="2086" spans="2:12" ht="75" x14ac:dyDescent="0.25">
      <c r="B2086" s="9">
        <v>3</v>
      </c>
      <c r="C2086" s="9" t="s">
        <v>12</v>
      </c>
      <c r="D2086" s="9" t="s">
        <v>13</v>
      </c>
      <c r="E2086" s="9" t="s">
        <v>1796</v>
      </c>
      <c r="F2086" s="9" t="s">
        <v>15</v>
      </c>
      <c r="G2086" s="9" t="s">
        <v>1797</v>
      </c>
      <c r="H2086" s="9" t="s">
        <v>1798</v>
      </c>
      <c r="I2086" s="11">
        <v>28703</v>
      </c>
      <c r="J2086" s="9">
        <v>4</v>
      </c>
      <c r="K2086" s="9"/>
      <c r="L2086" s="9" t="s">
        <v>19</v>
      </c>
    </row>
    <row r="2087" spans="2:12" x14ac:dyDescent="0.25">
      <c r="B2087" s="9"/>
      <c r="C2087" s="9"/>
      <c r="D2087" s="9"/>
      <c r="E2087" s="9"/>
      <c r="F2087" s="9"/>
      <c r="G2087" s="9"/>
      <c r="H2087" s="9"/>
      <c r="I2087" s="9"/>
      <c r="J2087" s="9"/>
      <c r="K2087" s="9"/>
      <c r="L2087" s="9"/>
    </row>
    <row r="2088" spans="2:12" ht="165" x14ac:dyDescent="0.25">
      <c r="B2088" s="9"/>
      <c r="C2088" s="9"/>
      <c r="D2088" s="9"/>
      <c r="E2088" s="9"/>
      <c r="F2088" s="9"/>
      <c r="G2088" s="9" t="s">
        <v>1791</v>
      </c>
      <c r="H2088" s="9"/>
      <c r="I2088" s="9"/>
      <c r="J2088" s="9"/>
      <c r="K2088" s="9"/>
      <c r="L2088" s="9"/>
    </row>
    <row r="2089" spans="2:12" ht="75" x14ac:dyDescent="0.25">
      <c r="B2089" s="9">
        <v>4</v>
      </c>
      <c r="C2089" s="9" t="s">
        <v>12</v>
      </c>
      <c r="D2089" s="9" t="s">
        <v>13</v>
      </c>
      <c r="E2089" s="9" t="s">
        <v>1799</v>
      </c>
      <c r="F2089" s="9" t="s">
        <v>15</v>
      </c>
      <c r="G2089" s="9" t="s">
        <v>1800</v>
      </c>
      <c r="H2089" s="9" t="s">
        <v>1802</v>
      </c>
      <c r="I2089" s="11">
        <v>32234</v>
      </c>
      <c r="J2089" s="9">
        <v>4</v>
      </c>
      <c r="K2089" s="9"/>
      <c r="L2089" s="9" t="s">
        <v>19</v>
      </c>
    </row>
    <row r="2090" spans="2:12" x14ac:dyDescent="0.25">
      <c r="B2090" s="9"/>
      <c r="C2090" s="9"/>
      <c r="D2090" s="9"/>
      <c r="E2090" s="9"/>
      <c r="F2090" s="9"/>
      <c r="G2090" s="9"/>
      <c r="H2090" s="9"/>
      <c r="I2090" s="9"/>
      <c r="J2090" s="9"/>
      <c r="K2090" s="9"/>
      <c r="L2090" s="9"/>
    </row>
    <row r="2091" spans="2:12" ht="330" x14ac:dyDescent="0.25">
      <c r="B2091" s="9"/>
      <c r="C2091" s="9"/>
      <c r="D2091" s="9"/>
      <c r="E2091" s="9"/>
      <c r="F2091" s="9"/>
      <c r="G2091" s="9" t="s">
        <v>1801</v>
      </c>
      <c r="H2091" s="9"/>
      <c r="I2091" s="9"/>
      <c r="J2091" s="9"/>
      <c r="K2091" s="9"/>
      <c r="L2091" s="9"/>
    </row>
    <row r="2092" spans="2:12" ht="75" x14ac:dyDescent="0.25">
      <c r="B2092" s="9">
        <v>5</v>
      </c>
      <c r="C2092" s="9" t="s">
        <v>12</v>
      </c>
      <c r="D2092" s="9" t="s">
        <v>13</v>
      </c>
      <c r="E2092" s="9" t="s">
        <v>1803</v>
      </c>
      <c r="F2092" s="9" t="s">
        <v>15</v>
      </c>
      <c r="G2092" s="9" t="s">
        <v>1804</v>
      </c>
      <c r="H2092" s="9" t="s">
        <v>1805</v>
      </c>
      <c r="I2092" s="11">
        <v>13210</v>
      </c>
      <c r="J2092" s="9">
        <v>4</v>
      </c>
      <c r="K2092" s="9"/>
      <c r="L2092" s="9" t="s">
        <v>19</v>
      </c>
    </row>
    <row r="2093" spans="2:12" x14ac:dyDescent="0.25">
      <c r="B2093" s="9"/>
      <c r="C2093" s="9"/>
      <c r="D2093" s="9"/>
      <c r="E2093" s="9"/>
      <c r="F2093" s="9"/>
      <c r="G2093" s="9"/>
      <c r="H2093" s="9"/>
      <c r="I2093" s="9"/>
      <c r="J2093" s="9"/>
      <c r="K2093" s="9"/>
      <c r="L2093" s="9"/>
    </row>
    <row r="2094" spans="2:12" ht="330" x14ac:dyDescent="0.25">
      <c r="B2094" s="9"/>
      <c r="C2094" s="9"/>
      <c r="D2094" s="9"/>
      <c r="E2094" s="9"/>
      <c r="F2094" s="9"/>
      <c r="G2094" s="9" t="s">
        <v>1801</v>
      </c>
      <c r="H2094" s="9"/>
      <c r="I2094" s="9"/>
      <c r="J2094" s="9"/>
      <c r="K2094" s="9"/>
      <c r="L2094" s="9"/>
    </row>
    <row r="2095" spans="2:12" ht="75" x14ac:dyDescent="0.25">
      <c r="B2095" s="9">
        <v>6</v>
      </c>
      <c r="C2095" s="9" t="s">
        <v>12</v>
      </c>
      <c r="D2095" s="9" t="s">
        <v>27</v>
      </c>
      <c r="E2095" s="9" t="s">
        <v>1806</v>
      </c>
      <c r="F2095" s="9" t="s">
        <v>15</v>
      </c>
      <c r="G2095" s="9" t="s">
        <v>1807</v>
      </c>
      <c r="H2095" s="9" t="s">
        <v>1808</v>
      </c>
      <c r="I2095" s="9" t="s">
        <v>1695</v>
      </c>
      <c r="J2095" s="9">
        <v>4</v>
      </c>
      <c r="K2095" s="9"/>
      <c r="L2095" s="9" t="s">
        <v>19</v>
      </c>
    </row>
    <row r="2096" spans="2:12" ht="75" x14ac:dyDescent="0.25">
      <c r="B2096" s="9">
        <v>7</v>
      </c>
      <c r="C2096" s="9" t="s">
        <v>12</v>
      </c>
      <c r="D2096" s="9" t="s">
        <v>13</v>
      </c>
      <c r="E2096" s="9" t="s">
        <v>1809</v>
      </c>
      <c r="F2096" s="9" t="s">
        <v>15</v>
      </c>
      <c r="G2096" s="9" t="s">
        <v>1810</v>
      </c>
      <c r="H2096" s="9" t="s">
        <v>1811</v>
      </c>
      <c r="I2096" s="10">
        <v>42120</v>
      </c>
      <c r="J2096" s="9">
        <v>4</v>
      </c>
      <c r="K2096" s="9"/>
      <c r="L2096" s="9" t="s">
        <v>19</v>
      </c>
    </row>
    <row r="2097" spans="2:12" ht="75" x14ac:dyDescent="0.25">
      <c r="B2097" s="9">
        <v>8</v>
      </c>
      <c r="C2097" s="9" t="s">
        <v>12</v>
      </c>
      <c r="D2097" s="9" t="s">
        <v>13</v>
      </c>
      <c r="E2097" s="9" t="s">
        <v>1812</v>
      </c>
      <c r="F2097" s="9" t="s">
        <v>15</v>
      </c>
      <c r="G2097" s="9" t="s">
        <v>1813</v>
      </c>
      <c r="H2097" s="9" t="s">
        <v>1815</v>
      </c>
      <c r="I2097" s="11">
        <v>12451</v>
      </c>
      <c r="J2097" s="9">
        <v>4</v>
      </c>
      <c r="K2097" s="9"/>
      <c r="L2097" s="9" t="s">
        <v>19</v>
      </c>
    </row>
    <row r="2098" spans="2:12" x14ac:dyDescent="0.25">
      <c r="B2098" s="9"/>
      <c r="C2098" s="9"/>
      <c r="D2098" s="9"/>
      <c r="E2098" s="9"/>
      <c r="F2098" s="9"/>
      <c r="G2098" s="9"/>
      <c r="H2098" s="9"/>
      <c r="I2098" s="9"/>
      <c r="J2098" s="9"/>
      <c r="K2098" s="9"/>
      <c r="L2098" s="9"/>
    </row>
    <row r="2099" spans="2:12" ht="240" x14ac:dyDescent="0.25">
      <c r="B2099" s="9"/>
      <c r="C2099" s="9"/>
      <c r="D2099" s="9"/>
      <c r="E2099" s="9"/>
      <c r="F2099" s="9"/>
      <c r="G2099" s="9" t="s">
        <v>1814</v>
      </c>
      <c r="H2099" s="9"/>
      <c r="I2099" s="9"/>
      <c r="J2099" s="9"/>
      <c r="K2099" s="9"/>
      <c r="L2099" s="9"/>
    </row>
    <row r="2100" spans="2:12" ht="75" x14ac:dyDescent="0.25">
      <c r="B2100" s="9">
        <v>9</v>
      </c>
      <c r="C2100" s="9" t="s">
        <v>12</v>
      </c>
      <c r="D2100" s="9" t="s">
        <v>13</v>
      </c>
      <c r="E2100" s="9" t="s">
        <v>1816</v>
      </c>
      <c r="F2100" s="9" t="s">
        <v>15</v>
      </c>
      <c r="G2100" s="9" t="s">
        <v>1817</v>
      </c>
      <c r="H2100" s="9" t="s">
        <v>1815</v>
      </c>
      <c r="I2100" s="11">
        <v>12540</v>
      </c>
      <c r="J2100" s="9">
        <v>4</v>
      </c>
      <c r="K2100" s="9"/>
      <c r="L2100" s="9" t="s">
        <v>19</v>
      </c>
    </row>
    <row r="2101" spans="2:12" x14ac:dyDescent="0.25">
      <c r="B2101" s="9"/>
      <c r="C2101" s="9"/>
      <c r="D2101" s="9"/>
      <c r="E2101" s="9"/>
      <c r="F2101" s="9"/>
      <c r="G2101" s="9"/>
      <c r="H2101" s="9"/>
      <c r="I2101" s="9"/>
      <c r="J2101" s="9"/>
      <c r="K2101" s="9"/>
      <c r="L2101" s="9"/>
    </row>
    <row r="2102" spans="2:12" ht="240" x14ac:dyDescent="0.25">
      <c r="B2102" s="9"/>
      <c r="C2102" s="9"/>
      <c r="D2102" s="9"/>
      <c r="E2102" s="9"/>
      <c r="F2102" s="9"/>
      <c r="G2102" s="9" t="s">
        <v>1814</v>
      </c>
      <c r="H2102" s="9"/>
      <c r="I2102" s="9"/>
      <c r="J2102" s="9"/>
      <c r="K2102" s="9"/>
      <c r="L2102" s="9"/>
    </row>
    <row r="2103" spans="2:12" ht="75" x14ac:dyDescent="0.25">
      <c r="B2103" s="9">
        <v>10</v>
      </c>
      <c r="C2103" s="9" t="s">
        <v>12</v>
      </c>
      <c r="D2103" s="9" t="s">
        <v>27</v>
      </c>
      <c r="E2103" s="9" t="s">
        <v>1818</v>
      </c>
      <c r="F2103" s="9" t="s">
        <v>15</v>
      </c>
      <c r="G2103" s="9" t="s">
        <v>1819</v>
      </c>
      <c r="H2103" s="9" t="s">
        <v>1821</v>
      </c>
      <c r="I2103" s="9">
        <f>-3 / 30</f>
        <v>-0.1</v>
      </c>
      <c r="J2103" s="9">
        <v>4</v>
      </c>
      <c r="K2103" s="9"/>
      <c r="L2103" s="9" t="s">
        <v>19</v>
      </c>
    </row>
    <row r="2104" spans="2:12" x14ac:dyDescent="0.25">
      <c r="B2104" s="9"/>
      <c r="C2104" s="9"/>
      <c r="D2104" s="9"/>
      <c r="E2104" s="9"/>
      <c r="F2104" s="9"/>
      <c r="G2104" s="9"/>
      <c r="H2104" s="9"/>
      <c r="I2104" s="9"/>
      <c r="J2104" s="9"/>
      <c r="K2104" s="9"/>
      <c r="L2104" s="9"/>
    </row>
    <row r="2105" spans="2:12" ht="210" x14ac:dyDescent="0.25">
      <c r="B2105" s="9"/>
      <c r="C2105" s="9"/>
      <c r="D2105" s="9"/>
      <c r="E2105" s="9"/>
      <c r="F2105" s="9"/>
      <c r="G2105" s="9" t="s">
        <v>1820</v>
      </c>
      <c r="H2105" s="9"/>
      <c r="I2105" s="9"/>
      <c r="J2105" s="9"/>
      <c r="K2105" s="9"/>
      <c r="L2105" s="9"/>
    </row>
    <row r="2106" spans="2:12" ht="75" x14ac:dyDescent="0.25">
      <c r="B2106" s="9">
        <v>11</v>
      </c>
      <c r="C2106" s="9" t="s">
        <v>12</v>
      </c>
      <c r="D2106" s="9" t="s">
        <v>27</v>
      </c>
      <c r="E2106" s="9" t="s">
        <v>1822</v>
      </c>
      <c r="F2106" s="9" t="s">
        <v>15</v>
      </c>
      <c r="G2106" s="9" t="s">
        <v>1823</v>
      </c>
      <c r="H2106" s="9" t="s">
        <v>1821</v>
      </c>
      <c r="I2106" s="9">
        <f>-1 / 30</f>
        <v>-3.3333333333333333E-2</v>
      </c>
      <c r="J2106" s="9">
        <v>4</v>
      </c>
      <c r="K2106" s="9"/>
      <c r="L2106" s="9" t="s">
        <v>19</v>
      </c>
    </row>
    <row r="2107" spans="2:12" x14ac:dyDescent="0.25">
      <c r="B2107" s="9"/>
      <c r="C2107" s="9"/>
      <c r="D2107" s="9"/>
      <c r="E2107" s="9"/>
      <c r="F2107" s="9"/>
      <c r="G2107" s="9"/>
      <c r="H2107" s="9"/>
      <c r="I2107" s="9"/>
      <c r="J2107" s="9"/>
      <c r="K2107" s="9"/>
      <c r="L2107" s="9"/>
    </row>
    <row r="2108" spans="2:12" ht="210" x14ac:dyDescent="0.25">
      <c r="B2108" s="9"/>
      <c r="C2108" s="9"/>
      <c r="D2108" s="9"/>
      <c r="E2108" s="9"/>
      <c r="F2108" s="9"/>
      <c r="G2108" s="9" t="s">
        <v>1820</v>
      </c>
      <c r="H2108" s="9"/>
      <c r="I2108" s="9"/>
      <c r="J2108" s="9"/>
      <c r="K2108" s="9"/>
      <c r="L2108" s="9"/>
    </row>
    <row r="2109" spans="2:12" ht="75" x14ac:dyDescent="0.25">
      <c r="B2109" s="9">
        <v>12</v>
      </c>
      <c r="C2109" s="9" t="s">
        <v>12</v>
      </c>
      <c r="D2109" s="9" t="s">
        <v>27</v>
      </c>
      <c r="E2109" s="9" t="s">
        <v>1824</v>
      </c>
      <c r="F2109" s="9" t="s">
        <v>15</v>
      </c>
      <c r="G2109" s="9" t="s">
        <v>1825</v>
      </c>
      <c r="H2109" s="9" t="s">
        <v>1827</v>
      </c>
      <c r="I2109" s="9">
        <f>-9 / 15</f>
        <v>-0.6</v>
      </c>
      <c r="J2109" s="9">
        <v>4</v>
      </c>
      <c r="K2109" s="9"/>
      <c r="L2109" s="9" t="s">
        <v>19</v>
      </c>
    </row>
    <row r="2110" spans="2:12" x14ac:dyDescent="0.25">
      <c r="B2110" s="9"/>
      <c r="C2110" s="9"/>
      <c r="D2110" s="9"/>
      <c r="E2110" s="9"/>
      <c r="F2110" s="9"/>
      <c r="G2110" s="9"/>
      <c r="H2110" s="9"/>
      <c r="I2110" s="9"/>
      <c r="J2110" s="9"/>
      <c r="K2110" s="9"/>
      <c r="L2110" s="9"/>
    </row>
    <row r="2111" spans="2:12" ht="195" x14ac:dyDescent="0.25">
      <c r="B2111" s="9"/>
      <c r="C2111" s="9"/>
      <c r="D2111" s="9"/>
      <c r="E2111" s="9"/>
      <c r="F2111" s="9"/>
      <c r="G2111" s="9" t="s">
        <v>1826</v>
      </c>
      <c r="H2111" s="9"/>
      <c r="I2111" s="9"/>
      <c r="J2111" s="9"/>
      <c r="K2111" s="9"/>
      <c r="L2111" s="9"/>
    </row>
    <row r="2112" spans="2:12" ht="75" x14ac:dyDescent="0.25">
      <c r="B2112" s="9">
        <v>13</v>
      </c>
      <c r="C2112" s="9" t="s">
        <v>12</v>
      </c>
      <c r="D2112" s="9" t="s">
        <v>13</v>
      </c>
      <c r="E2112" s="9" t="s">
        <v>1828</v>
      </c>
      <c r="F2112" s="9" t="s">
        <v>15</v>
      </c>
      <c r="G2112" s="9" t="s">
        <v>1829</v>
      </c>
      <c r="H2112" s="9" t="s">
        <v>580</v>
      </c>
      <c r="I2112" s="10">
        <v>42024</v>
      </c>
      <c r="J2112" s="9">
        <v>4</v>
      </c>
      <c r="K2112" s="9"/>
      <c r="L2112" s="9" t="s">
        <v>19</v>
      </c>
    </row>
    <row r="2113" spans="2:12" x14ac:dyDescent="0.25">
      <c r="B2113" s="9"/>
      <c r="C2113" s="9"/>
      <c r="D2113" s="9"/>
      <c r="E2113" s="9"/>
      <c r="F2113" s="9"/>
      <c r="G2113" s="9"/>
      <c r="H2113" s="9"/>
      <c r="I2113" s="9"/>
      <c r="J2113" s="9"/>
      <c r="K2113" s="9"/>
      <c r="L2113" s="9"/>
    </row>
    <row r="2114" spans="2:12" ht="225" x14ac:dyDescent="0.25">
      <c r="B2114" s="9"/>
      <c r="C2114" s="9"/>
      <c r="D2114" s="9"/>
      <c r="E2114" s="9"/>
      <c r="F2114" s="9"/>
      <c r="G2114" s="9" t="s">
        <v>1830</v>
      </c>
      <c r="H2114" s="9"/>
      <c r="I2114" s="9"/>
      <c r="J2114" s="9"/>
      <c r="K2114" s="9"/>
      <c r="L2114" s="9"/>
    </row>
    <row r="2115" spans="2:12" x14ac:dyDescent="0.25">
      <c r="B2115" s="9"/>
      <c r="C2115" s="9"/>
      <c r="D2115" s="9"/>
      <c r="E2115" s="9"/>
      <c r="F2115" s="9"/>
      <c r="G2115" s="9"/>
      <c r="H2115" s="9"/>
      <c r="I2115" s="9"/>
      <c r="J2115" s="9"/>
      <c r="K2115" s="9"/>
      <c r="L2115" s="9"/>
    </row>
    <row r="2116" spans="2:12" ht="345" x14ac:dyDescent="0.25">
      <c r="B2116" s="9"/>
      <c r="C2116" s="9"/>
      <c r="D2116" s="9"/>
      <c r="E2116" s="9"/>
      <c r="F2116" s="9"/>
      <c r="G2116" s="9" t="s">
        <v>1831</v>
      </c>
      <c r="H2116" s="9"/>
      <c r="I2116" s="9"/>
      <c r="J2116" s="9"/>
      <c r="K2116" s="9"/>
      <c r="L2116" s="9"/>
    </row>
    <row r="2117" spans="2:12" ht="75" x14ac:dyDescent="0.25">
      <c r="B2117" s="9">
        <v>14</v>
      </c>
      <c r="C2117" s="9" t="s">
        <v>12</v>
      </c>
      <c r="D2117" s="9" t="s">
        <v>27</v>
      </c>
      <c r="E2117" s="9" t="s">
        <v>1832</v>
      </c>
      <c r="F2117" s="9" t="s">
        <v>15</v>
      </c>
      <c r="G2117" s="9" t="s">
        <v>1833</v>
      </c>
      <c r="H2117" s="9" t="s">
        <v>18</v>
      </c>
      <c r="I2117" s="9">
        <f>-1 / 19</f>
        <v>-5.2631578947368418E-2</v>
      </c>
      <c r="J2117" s="9">
        <v>4</v>
      </c>
      <c r="K2117" s="9"/>
      <c r="L2117" s="9" t="s">
        <v>19</v>
      </c>
    </row>
    <row r="2118" spans="2:12" x14ac:dyDescent="0.25">
      <c r="B2118" s="9"/>
      <c r="C2118" s="9"/>
      <c r="D2118" s="9"/>
      <c r="E2118" s="9"/>
      <c r="F2118" s="9"/>
      <c r="G2118" s="9"/>
      <c r="H2118" s="9"/>
      <c r="I2118" s="9"/>
      <c r="J2118" s="9"/>
      <c r="K2118" s="9"/>
      <c r="L2118" s="9"/>
    </row>
    <row r="2119" spans="2:12" ht="225" x14ac:dyDescent="0.25">
      <c r="B2119" s="9"/>
      <c r="C2119" s="9"/>
      <c r="D2119" s="9"/>
      <c r="E2119" s="9"/>
      <c r="F2119" s="9"/>
      <c r="G2119" s="9" t="s">
        <v>1830</v>
      </c>
      <c r="H2119" s="9"/>
      <c r="I2119" s="9"/>
      <c r="J2119" s="9"/>
      <c r="K2119" s="9"/>
      <c r="L2119" s="9"/>
    </row>
    <row r="2120" spans="2:12" x14ac:dyDescent="0.25">
      <c r="B2120" s="9"/>
      <c r="C2120" s="9"/>
      <c r="D2120" s="9"/>
      <c r="E2120" s="9"/>
      <c r="F2120" s="9"/>
      <c r="G2120" s="9"/>
      <c r="H2120" s="9"/>
      <c r="I2120" s="9"/>
      <c r="J2120" s="9"/>
      <c r="K2120" s="9"/>
      <c r="L2120" s="9"/>
    </row>
    <row r="2121" spans="2:12" ht="240" x14ac:dyDescent="0.25">
      <c r="B2121" s="9"/>
      <c r="C2121" s="9"/>
      <c r="D2121" s="9"/>
      <c r="E2121" s="9"/>
      <c r="F2121" s="9"/>
      <c r="G2121" s="9" t="s">
        <v>1834</v>
      </c>
      <c r="H2121" s="9"/>
      <c r="I2121" s="9"/>
      <c r="J2121" s="9"/>
      <c r="K2121" s="9"/>
      <c r="L2121" s="9"/>
    </row>
    <row r="2122" spans="2:12" ht="75" x14ac:dyDescent="0.25">
      <c r="B2122" s="9">
        <v>15</v>
      </c>
      <c r="C2122" s="9" t="s">
        <v>12</v>
      </c>
      <c r="D2122" s="9" t="s">
        <v>27</v>
      </c>
      <c r="E2122" s="9" t="s">
        <v>1835</v>
      </c>
      <c r="F2122" s="9" t="s">
        <v>15</v>
      </c>
      <c r="G2122" s="9" t="s">
        <v>1836</v>
      </c>
      <c r="H2122" s="9" t="s">
        <v>1455</v>
      </c>
      <c r="I2122" s="9" t="s">
        <v>345</v>
      </c>
      <c r="J2122" s="9">
        <v>4</v>
      </c>
      <c r="K2122" s="9"/>
      <c r="L2122" s="9" t="s">
        <v>19</v>
      </c>
    </row>
    <row r="2123" spans="2:12" x14ac:dyDescent="0.25">
      <c r="B2123" s="9"/>
      <c r="C2123" s="9"/>
      <c r="D2123" s="9"/>
      <c r="E2123" s="9"/>
      <c r="F2123" s="9"/>
      <c r="G2123" s="9"/>
      <c r="H2123" s="9"/>
      <c r="I2123" s="9"/>
      <c r="J2123" s="9"/>
      <c r="K2123" s="9"/>
      <c r="L2123" s="9"/>
    </row>
    <row r="2124" spans="2:12" ht="225" x14ac:dyDescent="0.25">
      <c r="B2124" s="9"/>
      <c r="C2124" s="9"/>
      <c r="D2124" s="9"/>
      <c r="E2124" s="9"/>
      <c r="F2124" s="9"/>
      <c r="G2124" s="9" t="s">
        <v>1830</v>
      </c>
      <c r="H2124" s="9"/>
      <c r="I2124" s="9"/>
      <c r="J2124" s="9"/>
      <c r="K2124" s="9"/>
      <c r="L2124" s="9"/>
    </row>
    <row r="2125" spans="2:12" x14ac:dyDescent="0.25">
      <c r="B2125" s="9"/>
      <c r="C2125" s="9"/>
      <c r="D2125" s="9"/>
      <c r="E2125" s="9"/>
      <c r="F2125" s="9"/>
      <c r="G2125" s="9"/>
      <c r="H2125" s="9"/>
      <c r="I2125" s="9"/>
      <c r="J2125" s="9"/>
      <c r="K2125" s="9"/>
      <c r="L2125" s="9"/>
    </row>
    <row r="2126" spans="2:12" ht="195" x14ac:dyDescent="0.25">
      <c r="B2126" s="9"/>
      <c r="C2126" s="9"/>
      <c r="D2126" s="9"/>
      <c r="E2126" s="9"/>
      <c r="F2126" s="9"/>
      <c r="G2126" s="9" t="s">
        <v>1837</v>
      </c>
      <c r="H2126" s="9"/>
      <c r="I2126" s="9"/>
      <c r="J2126" s="9"/>
      <c r="K2126" s="9"/>
      <c r="L2126" s="9"/>
    </row>
    <row r="2127" spans="2:12" ht="75" x14ac:dyDescent="0.25">
      <c r="B2127" s="9">
        <v>16</v>
      </c>
      <c r="C2127" s="9" t="s">
        <v>12</v>
      </c>
      <c r="D2127" s="9" t="s">
        <v>13</v>
      </c>
      <c r="E2127" s="9" t="s">
        <v>1838</v>
      </c>
      <c r="F2127" s="9" t="s">
        <v>15</v>
      </c>
      <c r="G2127" s="9" t="s">
        <v>1839</v>
      </c>
      <c r="H2127" s="9" t="s">
        <v>1841</v>
      </c>
      <c r="I2127" s="10">
        <v>42055</v>
      </c>
      <c r="J2127" s="9">
        <v>4</v>
      </c>
      <c r="K2127" s="9"/>
      <c r="L2127" s="9" t="s">
        <v>19</v>
      </c>
    </row>
    <row r="2128" spans="2:12" x14ac:dyDescent="0.25">
      <c r="B2128" s="9"/>
      <c r="C2128" s="9"/>
      <c r="D2128" s="9"/>
      <c r="E2128" s="9"/>
      <c r="F2128" s="9"/>
      <c r="G2128" s="9"/>
      <c r="H2128" s="9"/>
      <c r="I2128" s="9"/>
      <c r="J2128" s="9"/>
      <c r="K2128" s="9"/>
      <c r="L2128" s="9"/>
    </row>
    <row r="2129" spans="2:12" ht="225" x14ac:dyDescent="0.25">
      <c r="B2129" s="9"/>
      <c r="C2129" s="9"/>
      <c r="D2129" s="9"/>
      <c r="E2129" s="9"/>
      <c r="F2129" s="9"/>
      <c r="G2129" s="9" t="s">
        <v>1830</v>
      </c>
      <c r="H2129" s="9"/>
      <c r="I2129" s="9"/>
      <c r="J2129" s="9"/>
      <c r="K2129" s="9"/>
      <c r="L2129" s="9"/>
    </row>
    <row r="2130" spans="2:12" x14ac:dyDescent="0.25">
      <c r="B2130" s="9"/>
      <c r="C2130" s="9"/>
      <c r="D2130" s="9"/>
      <c r="E2130" s="9"/>
      <c r="F2130" s="9"/>
      <c r="G2130" s="9"/>
      <c r="H2130" s="9"/>
      <c r="I2130" s="9"/>
      <c r="J2130" s="9"/>
      <c r="K2130" s="9"/>
      <c r="L2130" s="9"/>
    </row>
    <row r="2131" spans="2:12" ht="255" x14ac:dyDescent="0.25">
      <c r="B2131" s="9"/>
      <c r="C2131" s="9"/>
      <c r="D2131" s="9"/>
      <c r="E2131" s="9"/>
      <c r="F2131" s="9"/>
      <c r="G2131" s="9" t="s">
        <v>1840</v>
      </c>
      <c r="H2131" s="9"/>
      <c r="I2131" s="9"/>
      <c r="J2131" s="9"/>
      <c r="K2131" s="9"/>
      <c r="L2131" s="9"/>
    </row>
    <row r="2132" spans="2:12" ht="75" x14ac:dyDescent="0.25">
      <c r="B2132" s="9">
        <v>17</v>
      </c>
      <c r="C2132" s="9" t="s">
        <v>12</v>
      </c>
      <c r="D2132" s="9" t="s">
        <v>27</v>
      </c>
      <c r="E2132" s="9" t="s">
        <v>1842</v>
      </c>
      <c r="F2132" s="9" t="s">
        <v>15</v>
      </c>
      <c r="G2132" s="9" t="s">
        <v>1843</v>
      </c>
      <c r="H2132" s="9" t="s">
        <v>1111</v>
      </c>
      <c r="I2132" s="9" t="s">
        <v>345</v>
      </c>
      <c r="J2132" s="9">
        <v>4</v>
      </c>
      <c r="K2132" s="9"/>
      <c r="L2132" s="9" t="s">
        <v>19</v>
      </c>
    </row>
    <row r="2133" spans="2:12" x14ac:dyDescent="0.25">
      <c r="B2133" s="9"/>
      <c r="C2133" s="9"/>
      <c r="D2133" s="9"/>
      <c r="E2133" s="9"/>
      <c r="F2133" s="9"/>
      <c r="G2133" s="9"/>
      <c r="H2133" s="9"/>
      <c r="I2133" s="9"/>
      <c r="J2133" s="9"/>
      <c r="K2133" s="9"/>
      <c r="L2133" s="9"/>
    </row>
    <row r="2134" spans="2:12" ht="225" x14ac:dyDescent="0.25">
      <c r="B2134" s="9"/>
      <c r="C2134" s="9"/>
      <c r="D2134" s="9"/>
      <c r="E2134" s="9"/>
      <c r="F2134" s="9"/>
      <c r="G2134" s="9" t="s">
        <v>1830</v>
      </c>
      <c r="H2134" s="9"/>
      <c r="I2134" s="9"/>
      <c r="J2134" s="9"/>
      <c r="K2134" s="9"/>
      <c r="L2134" s="9"/>
    </row>
    <row r="2135" spans="2:12" x14ac:dyDescent="0.25">
      <c r="B2135" s="9"/>
      <c r="C2135" s="9"/>
      <c r="D2135" s="9"/>
      <c r="E2135" s="9"/>
      <c r="F2135" s="9"/>
      <c r="G2135" s="9"/>
      <c r="H2135" s="9"/>
      <c r="I2135" s="9"/>
      <c r="J2135" s="9"/>
      <c r="K2135" s="9"/>
      <c r="L2135" s="9"/>
    </row>
    <row r="2136" spans="2:12" ht="210" x14ac:dyDescent="0.25">
      <c r="B2136" s="9"/>
      <c r="C2136" s="9"/>
      <c r="D2136" s="9"/>
      <c r="E2136" s="9"/>
      <c r="F2136" s="9"/>
      <c r="G2136" s="9" t="s">
        <v>1844</v>
      </c>
      <c r="H2136" s="9"/>
      <c r="I2136" s="9"/>
      <c r="J2136" s="9"/>
      <c r="K2136" s="9"/>
      <c r="L2136" s="9"/>
    </row>
    <row r="2137" spans="2:12" ht="75" x14ac:dyDescent="0.25">
      <c r="B2137" s="9">
        <v>18</v>
      </c>
      <c r="C2137" s="9" t="s">
        <v>12</v>
      </c>
      <c r="D2137" s="9" t="s">
        <v>13</v>
      </c>
      <c r="E2137" s="9" t="s">
        <v>1845</v>
      </c>
      <c r="F2137" s="9" t="s">
        <v>15</v>
      </c>
      <c r="G2137" s="9" t="s">
        <v>1846</v>
      </c>
      <c r="H2137" s="9" t="s">
        <v>1848</v>
      </c>
      <c r="I2137" s="10">
        <v>42055</v>
      </c>
      <c r="J2137" s="9">
        <v>4</v>
      </c>
      <c r="K2137" s="9"/>
      <c r="L2137" s="9" t="s">
        <v>19</v>
      </c>
    </row>
    <row r="2138" spans="2:12" x14ac:dyDescent="0.25">
      <c r="B2138" s="9"/>
      <c r="C2138" s="9"/>
      <c r="D2138" s="9"/>
      <c r="E2138" s="9"/>
      <c r="F2138" s="9"/>
      <c r="G2138" s="9"/>
      <c r="H2138" s="9"/>
      <c r="I2138" s="9"/>
      <c r="J2138" s="9"/>
      <c r="K2138" s="9"/>
      <c r="L2138" s="9"/>
    </row>
    <row r="2139" spans="2:12" ht="225" x14ac:dyDescent="0.25">
      <c r="B2139" s="9"/>
      <c r="C2139" s="9"/>
      <c r="D2139" s="9"/>
      <c r="E2139" s="9"/>
      <c r="F2139" s="9"/>
      <c r="G2139" s="9" t="s">
        <v>1830</v>
      </c>
      <c r="H2139" s="9"/>
      <c r="I2139" s="9"/>
      <c r="J2139" s="9"/>
      <c r="K2139" s="9"/>
      <c r="L2139" s="9"/>
    </row>
    <row r="2140" spans="2:12" x14ac:dyDescent="0.25">
      <c r="B2140" s="9"/>
      <c r="C2140" s="9"/>
      <c r="D2140" s="9"/>
      <c r="E2140" s="9"/>
      <c r="F2140" s="9"/>
      <c r="G2140" s="9"/>
      <c r="H2140" s="9"/>
      <c r="I2140" s="9"/>
      <c r="J2140" s="9"/>
      <c r="K2140" s="9"/>
      <c r="L2140" s="9"/>
    </row>
    <row r="2141" spans="2:12" ht="255" x14ac:dyDescent="0.25">
      <c r="B2141" s="9"/>
      <c r="C2141" s="9"/>
      <c r="D2141" s="9"/>
      <c r="E2141" s="9"/>
      <c r="F2141" s="9"/>
      <c r="G2141" s="9" t="s">
        <v>1847</v>
      </c>
      <c r="H2141" s="9"/>
      <c r="I2141" s="9"/>
      <c r="J2141" s="9"/>
      <c r="K2141" s="9"/>
      <c r="L2141" s="9"/>
    </row>
    <row r="2142" spans="2:12" ht="75" x14ac:dyDescent="0.25">
      <c r="B2142" s="9">
        <v>19</v>
      </c>
      <c r="C2142" s="9" t="s">
        <v>12</v>
      </c>
      <c r="D2142" s="9" t="s">
        <v>27</v>
      </c>
      <c r="E2142" s="9" t="s">
        <v>1849</v>
      </c>
      <c r="F2142" s="9" t="s">
        <v>15</v>
      </c>
      <c r="G2142" s="9" t="s">
        <v>1850</v>
      </c>
      <c r="H2142" s="9" t="s">
        <v>1851</v>
      </c>
      <c r="I2142" s="9">
        <f>-2 / 20</f>
        <v>-0.1</v>
      </c>
      <c r="J2142" s="9">
        <v>4</v>
      </c>
      <c r="K2142" s="9"/>
      <c r="L2142" s="9" t="s">
        <v>19</v>
      </c>
    </row>
    <row r="2143" spans="2:12" x14ac:dyDescent="0.25">
      <c r="B2143" s="9"/>
      <c r="C2143" s="9"/>
      <c r="D2143" s="9"/>
      <c r="E2143" s="9"/>
      <c r="F2143" s="9"/>
      <c r="G2143" s="9"/>
      <c r="H2143" s="9"/>
      <c r="I2143" s="9"/>
      <c r="J2143" s="9"/>
      <c r="K2143" s="9"/>
      <c r="L2143" s="9"/>
    </row>
    <row r="2144" spans="2:12" ht="225" x14ac:dyDescent="0.25">
      <c r="B2144" s="9"/>
      <c r="C2144" s="9"/>
      <c r="D2144" s="9"/>
      <c r="E2144" s="9"/>
      <c r="F2144" s="9"/>
      <c r="G2144" s="9" t="s">
        <v>1830</v>
      </c>
      <c r="H2144" s="9"/>
      <c r="I2144" s="9"/>
      <c r="J2144" s="9"/>
      <c r="K2144" s="9"/>
      <c r="L2144" s="9"/>
    </row>
    <row r="2145" spans="2:12" x14ac:dyDescent="0.25">
      <c r="B2145" s="9"/>
      <c r="C2145" s="9"/>
      <c r="D2145" s="9"/>
      <c r="E2145" s="9"/>
      <c r="F2145" s="9"/>
      <c r="G2145" s="9"/>
      <c r="H2145" s="9"/>
      <c r="I2145" s="9"/>
      <c r="J2145" s="9"/>
      <c r="K2145" s="9"/>
      <c r="L2145" s="9"/>
    </row>
    <row r="2146" spans="2:12" ht="255" x14ac:dyDescent="0.25">
      <c r="B2146" s="9"/>
      <c r="C2146" s="9"/>
      <c r="D2146" s="9"/>
      <c r="E2146" s="9"/>
      <c r="F2146" s="9"/>
      <c r="G2146" s="9" t="s">
        <v>1847</v>
      </c>
      <c r="H2146" s="9"/>
      <c r="I2146" s="9"/>
      <c r="J2146" s="9"/>
      <c r="K2146" s="9"/>
      <c r="L2146" s="9"/>
    </row>
    <row r="2147" spans="2:12" ht="75" x14ac:dyDescent="0.25">
      <c r="B2147" s="9">
        <v>20</v>
      </c>
      <c r="C2147" s="9" t="s">
        <v>12</v>
      </c>
      <c r="D2147" s="9" t="s">
        <v>27</v>
      </c>
      <c r="E2147" s="9" t="s">
        <v>1852</v>
      </c>
      <c r="F2147" s="9" t="s">
        <v>15</v>
      </c>
      <c r="G2147" s="9" t="s">
        <v>1853</v>
      </c>
      <c r="H2147" s="9" t="s">
        <v>1855</v>
      </c>
      <c r="I2147" s="9">
        <f>-1 / 20</f>
        <v>-0.05</v>
      </c>
      <c r="J2147" s="9">
        <v>4</v>
      </c>
      <c r="K2147" s="9"/>
      <c r="L2147" s="9" t="s">
        <v>19</v>
      </c>
    </row>
    <row r="2148" spans="2:12" x14ac:dyDescent="0.25">
      <c r="B2148" s="9"/>
      <c r="C2148" s="9"/>
      <c r="D2148" s="9"/>
      <c r="E2148" s="9"/>
      <c r="F2148" s="9"/>
      <c r="G2148" s="9"/>
      <c r="H2148" s="9"/>
      <c r="I2148" s="9"/>
      <c r="J2148" s="9"/>
      <c r="K2148" s="9"/>
      <c r="L2148" s="9"/>
    </row>
    <row r="2149" spans="2:12" ht="225" x14ac:dyDescent="0.25">
      <c r="B2149" s="9"/>
      <c r="C2149" s="9"/>
      <c r="D2149" s="9"/>
      <c r="E2149" s="9"/>
      <c r="F2149" s="9"/>
      <c r="G2149" s="9" t="s">
        <v>1830</v>
      </c>
      <c r="H2149" s="9"/>
      <c r="I2149" s="9"/>
      <c r="J2149" s="9"/>
      <c r="K2149" s="9"/>
      <c r="L2149" s="9"/>
    </row>
    <row r="2150" spans="2:12" x14ac:dyDescent="0.25">
      <c r="B2150" s="9"/>
      <c r="C2150" s="9"/>
      <c r="D2150" s="9"/>
      <c r="E2150" s="9"/>
      <c r="F2150" s="9"/>
      <c r="G2150" s="9"/>
      <c r="H2150" s="9"/>
      <c r="I2150" s="9"/>
      <c r="J2150" s="9"/>
      <c r="K2150" s="9"/>
      <c r="L2150" s="9"/>
    </row>
    <row r="2151" spans="2:12" ht="210" x14ac:dyDescent="0.25">
      <c r="B2151" s="9"/>
      <c r="C2151" s="9"/>
      <c r="D2151" s="9"/>
      <c r="E2151" s="9"/>
      <c r="F2151" s="9"/>
      <c r="G2151" s="9" t="s">
        <v>1854</v>
      </c>
      <c r="H2151" s="9"/>
      <c r="I2151" s="9"/>
      <c r="J2151" s="9"/>
      <c r="K2151" s="9"/>
      <c r="L2151" s="9"/>
    </row>
    <row r="2152" spans="2:12" ht="105" x14ac:dyDescent="0.25">
      <c r="B2152" s="9" t="s">
        <v>12</v>
      </c>
      <c r="C2152" s="9" t="s">
        <v>13</v>
      </c>
      <c r="D2152" s="9" t="s">
        <v>1856</v>
      </c>
      <c r="E2152" s="9" t="s">
        <v>15</v>
      </c>
      <c r="F2152" s="9" t="s">
        <v>1857</v>
      </c>
      <c r="G2152" s="9" t="s">
        <v>1859</v>
      </c>
      <c r="H2152" s="10">
        <v>42055</v>
      </c>
      <c r="I2152" s="9">
        <v>4</v>
      </c>
      <c r="J2152" s="9"/>
      <c r="K2152" s="9" t="s">
        <v>19</v>
      </c>
      <c r="L2152" s="9"/>
    </row>
    <row r="2153" spans="2:12" x14ac:dyDescent="0.25">
      <c r="B2153" s="9"/>
      <c r="C2153" s="9"/>
      <c r="D2153" s="9"/>
      <c r="E2153" s="9"/>
      <c r="F2153" s="9"/>
      <c r="G2153" s="9"/>
      <c r="H2153" s="9"/>
      <c r="I2153" s="9"/>
      <c r="J2153" s="9"/>
      <c r="K2153" s="9"/>
      <c r="L2153" s="9"/>
    </row>
    <row r="2154" spans="2:12" ht="135" x14ac:dyDescent="0.25">
      <c r="B2154" s="9"/>
      <c r="C2154" s="9"/>
      <c r="D2154" s="9"/>
      <c r="E2154" s="9"/>
      <c r="F2154" s="9" t="s">
        <v>1830</v>
      </c>
      <c r="G2154" s="9"/>
      <c r="H2154" s="9"/>
      <c r="I2154" s="9"/>
      <c r="J2154" s="9"/>
      <c r="K2154" s="9"/>
      <c r="L2154" s="9"/>
    </row>
    <row r="2155" spans="2:12" x14ac:dyDescent="0.25">
      <c r="B2155" s="9"/>
      <c r="C2155" s="9"/>
      <c r="D2155" s="9"/>
      <c r="E2155" s="9"/>
      <c r="F2155" s="9"/>
      <c r="G2155" s="9"/>
      <c r="H2155" s="9"/>
      <c r="I2155" s="9"/>
      <c r="J2155" s="9"/>
      <c r="K2155" s="9"/>
      <c r="L2155" s="9"/>
    </row>
    <row r="2156" spans="2:12" ht="165" x14ac:dyDescent="0.25">
      <c r="B2156" s="9"/>
      <c r="C2156" s="9"/>
      <c r="D2156" s="9"/>
      <c r="E2156" s="9"/>
      <c r="F2156" s="9" t="s">
        <v>1858</v>
      </c>
      <c r="G2156" s="9"/>
      <c r="H2156" s="9"/>
      <c r="I2156" s="9"/>
      <c r="J2156" s="9"/>
      <c r="K2156" s="9"/>
      <c r="L2156" s="9"/>
    </row>
    <row r="2157" spans="2:12" ht="90" x14ac:dyDescent="0.25">
      <c r="B2157" s="9">
        <v>22</v>
      </c>
      <c r="C2157" s="9" t="s">
        <v>12</v>
      </c>
      <c r="D2157" s="9" t="s">
        <v>27</v>
      </c>
      <c r="E2157" s="9" t="s">
        <v>1860</v>
      </c>
      <c r="F2157" s="9" t="s">
        <v>15</v>
      </c>
      <c r="G2157" s="9" t="s">
        <v>1861</v>
      </c>
      <c r="H2157" s="9" t="s">
        <v>1279</v>
      </c>
      <c r="I2157" s="9" t="s">
        <v>345</v>
      </c>
      <c r="J2157" s="9">
        <v>4</v>
      </c>
      <c r="K2157" s="9"/>
      <c r="L2157" s="9" t="s">
        <v>19</v>
      </c>
    </row>
    <row r="2158" spans="2:12" x14ac:dyDescent="0.25">
      <c r="B2158" s="9"/>
      <c r="C2158" s="9"/>
      <c r="D2158" s="9"/>
      <c r="E2158" s="9"/>
      <c r="F2158" s="9"/>
      <c r="G2158" s="9"/>
      <c r="H2158" s="9"/>
      <c r="I2158" s="9"/>
      <c r="J2158" s="9"/>
      <c r="K2158" s="9"/>
      <c r="L2158" s="9"/>
    </row>
    <row r="2159" spans="2:12" ht="225" x14ac:dyDescent="0.25">
      <c r="B2159" s="9"/>
      <c r="C2159" s="9"/>
      <c r="D2159" s="9"/>
      <c r="E2159" s="9"/>
      <c r="F2159" s="9"/>
      <c r="G2159" s="9" t="s">
        <v>1830</v>
      </c>
      <c r="H2159" s="9"/>
      <c r="I2159" s="9"/>
      <c r="J2159" s="9"/>
      <c r="K2159" s="9"/>
      <c r="L2159" s="9"/>
    </row>
    <row r="2160" spans="2:12" x14ac:dyDescent="0.25">
      <c r="B2160" s="9"/>
      <c r="C2160" s="9"/>
      <c r="D2160" s="9"/>
      <c r="E2160" s="9"/>
      <c r="F2160" s="9"/>
      <c r="G2160" s="9"/>
      <c r="H2160" s="9"/>
      <c r="I2160" s="9"/>
      <c r="J2160" s="9"/>
      <c r="K2160" s="9"/>
      <c r="L2160" s="9"/>
    </row>
    <row r="2161" spans="2:12" ht="195" x14ac:dyDescent="0.25">
      <c r="B2161" s="9"/>
      <c r="C2161" s="9"/>
      <c r="D2161" s="9"/>
      <c r="E2161" s="9"/>
      <c r="F2161" s="9"/>
      <c r="G2161" s="9" t="s">
        <v>1862</v>
      </c>
      <c r="H2161" s="9"/>
      <c r="I2161" s="9"/>
      <c r="J2161" s="9"/>
      <c r="K2161" s="9"/>
      <c r="L2161" s="9"/>
    </row>
    <row r="2162" spans="2:12" ht="75" x14ac:dyDescent="0.25">
      <c r="B2162" s="9">
        <v>23</v>
      </c>
      <c r="C2162" s="9" t="s">
        <v>12</v>
      </c>
      <c r="D2162" s="9" t="s">
        <v>27</v>
      </c>
      <c r="E2162" s="9" t="s">
        <v>1863</v>
      </c>
      <c r="F2162" s="9" t="s">
        <v>15</v>
      </c>
      <c r="G2162" s="9" t="s">
        <v>1864</v>
      </c>
      <c r="H2162" s="9" t="s">
        <v>1274</v>
      </c>
      <c r="I2162" s="9">
        <f>-2 / 19</f>
        <v>-0.10526315789473684</v>
      </c>
      <c r="J2162" s="9">
        <v>4</v>
      </c>
      <c r="K2162" s="9"/>
      <c r="L2162" s="9" t="s">
        <v>19</v>
      </c>
    </row>
    <row r="2163" spans="2:12" x14ac:dyDescent="0.25">
      <c r="B2163" s="9"/>
      <c r="C2163" s="9"/>
      <c r="D2163" s="9"/>
      <c r="E2163" s="9"/>
      <c r="F2163" s="9"/>
      <c r="G2163" s="9"/>
      <c r="H2163" s="9"/>
      <c r="I2163" s="9"/>
      <c r="J2163" s="9"/>
      <c r="K2163" s="9"/>
      <c r="L2163" s="9"/>
    </row>
    <row r="2164" spans="2:12" ht="225" x14ac:dyDescent="0.25">
      <c r="B2164" s="9"/>
      <c r="C2164" s="9"/>
      <c r="D2164" s="9"/>
      <c r="E2164" s="9"/>
      <c r="F2164" s="9"/>
      <c r="G2164" s="9" t="s">
        <v>1830</v>
      </c>
      <c r="H2164" s="9"/>
      <c r="I2164" s="9"/>
      <c r="J2164" s="9"/>
      <c r="K2164" s="9"/>
      <c r="L2164" s="9"/>
    </row>
    <row r="2165" spans="2:12" x14ac:dyDescent="0.25">
      <c r="B2165" s="9"/>
      <c r="C2165" s="9"/>
      <c r="D2165" s="9"/>
      <c r="E2165" s="9"/>
      <c r="F2165" s="9"/>
      <c r="G2165" s="9"/>
      <c r="H2165" s="9"/>
      <c r="I2165" s="9"/>
      <c r="J2165" s="9"/>
      <c r="K2165" s="9"/>
      <c r="L2165" s="9"/>
    </row>
    <row r="2166" spans="2:12" ht="285" x14ac:dyDescent="0.25">
      <c r="B2166" s="9"/>
      <c r="C2166" s="9"/>
      <c r="D2166" s="9"/>
      <c r="E2166" s="9"/>
      <c r="F2166" s="9"/>
      <c r="G2166" s="9" t="s">
        <v>1865</v>
      </c>
      <c r="H2166" s="9"/>
      <c r="I2166" s="9"/>
      <c r="J2166" s="9"/>
      <c r="K2166" s="9"/>
      <c r="L2166" s="9"/>
    </row>
    <row r="2167" spans="2:12" ht="75" x14ac:dyDescent="0.25">
      <c r="B2167" s="9">
        <v>24</v>
      </c>
      <c r="C2167" s="9" t="s">
        <v>12</v>
      </c>
      <c r="D2167" s="9" t="s">
        <v>13</v>
      </c>
      <c r="E2167" s="9" t="s">
        <v>1866</v>
      </c>
      <c r="F2167" s="9" t="s">
        <v>15</v>
      </c>
      <c r="G2167" s="9" t="s">
        <v>1867</v>
      </c>
      <c r="H2167" s="9" t="s">
        <v>1869</v>
      </c>
      <c r="I2167" s="10">
        <v>42114</v>
      </c>
      <c r="J2167" s="9">
        <v>4</v>
      </c>
      <c r="K2167" s="9"/>
      <c r="L2167" s="9" t="s">
        <v>19</v>
      </c>
    </row>
    <row r="2168" spans="2:12" x14ac:dyDescent="0.25">
      <c r="B2168" s="9"/>
      <c r="C2168" s="9"/>
      <c r="D2168" s="9"/>
      <c r="E2168" s="9"/>
      <c r="F2168" s="9"/>
      <c r="G2168" s="9"/>
      <c r="H2168" s="9"/>
      <c r="I2168" s="9"/>
      <c r="J2168" s="9"/>
      <c r="K2168" s="9"/>
      <c r="L2168" s="9"/>
    </row>
    <row r="2169" spans="2:12" ht="225" x14ac:dyDescent="0.25">
      <c r="B2169" s="9"/>
      <c r="C2169" s="9"/>
      <c r="D2169" s="9"/>
      <c r="E2169" s="9"/>
      <c r="F2169" s="9"/>
      <c r="G2169" s="9" t="s">
        <v>1830</v>
      </c>
      <c r="H2169" s="9"/>
      <c r="I2169" s="9"/>
      <c r="J2169" s="9"/>
      <c r="K2169" s="9"/>
      <c r="L2169" s="9"/>
    </row>
    <row r="2170" spans="2:12" x14ac:dyDescent="0.25">
      <c r="B2170" s="9"/>
      <c r="C2170" s="9"/>
      <c r="D2170" s="9"/>
      <c r="E2170" s="9"/>
      <c r="F2170" s="9"/>
      <c r="G2170" s="9"/>
      <c r="H2170" s="9"/>
      <c r="I2170" s="9"/>
      <c r="J2170" s="9"/>
      <c r="K2170" s="9"/>
      <c r="L2170" s="9"/>
    </row>
    <row r="2171" spans="2:12" ht="409.5" x14ac:dyDescent="0.25">
      <c r="B2171" s="9"/>
      <c r="C2171" s="9"/>
      <c r="D2171" s="9"/>
      <c r="E2171" s="9"/>
      <c r="F2171" s="9"/>
      <c r="G2171" s="9" t="s">
        <v>1868</v>
      </c>
      <c r="H2171" s="9"/>
      <c r="I2171" s="9"/>
      <c r="J2171" s="9"/>
      <c r="K2171" s="9"/>
      <c r="L2171" s="9"/>
    </row>
    <row r="2172" spans="2:12" ht="75" x14ac:dyDescent="0.25">
      <c r="B2172" s="9">
        <v>25</v>
      </c>
      <c r="C2172" s="9" t="s">
        <v>12</v>
      </c>
      <c r="D2172" s="9" t="s">
        <v>13</v>
      </c>
      <c r="E2172" s="9" t="s">
        <v>1870</v>
      </c>
      <c r="F2172" s="9" t="s">
        <v>15</v>
      </c>
      <c r="G2172" s="9" t="s">
        <v>1871</v>
      </c>
      <c r="H2172" s="9" t="s">
        <v>1869</v>
      </c>
      <c r="I2172" s="10">
        <v>42024</v>
      </c>
      <c r="J2172" s="9">
        <v>4</v>
      </c>
      <c r="K2172" s="9"/>
      <c r="L2172" s="9" t="s">
        <v>19</v>
      </c>
    </row>
    <row r="2173" spans="2:12" x14ac:dyDescent="0.25">
      <c r="B2173" s="9"/>
      <c r="C2173" s="9"/>
      <c r="D2173" s="9"/>
      <c r="E2173" s="9"/>
      <c r="F2173" s="9"/>
      <c r="G2173" s="9"/>
      <c r="H2173" s="9"/>
      <c r="I2173" s="9"/>
      <c r="J2173" s="9"/>
      <c r="K2173" s="9"/>
      <c r="L2173" s="9"/>
    </row>
    <row r="2174" spans="2:12" ht="225" x14ac:dyDescent="0.25">
      <c r="B2174" s="9"/>
      <c r="C2174" s="9"/>
      <c r="D2174" s="9"/>
      <c r="E2174" s="9"/>
      <c r="F2174" s="9"/>
      <c r="G2174" s="9" t="s">
        <v>1830</v>
      </c>
      <c r="H2174" s="9"/>
      <c r="I2174" s="9"/>
      <c r="J2174" s="9"/>
      <c r="K2174" s="9"/>
      <c r="L2174" s="9"/>
    </row>
    <row r="2175" spans="2:12" x14ac:dyDescent="0.25">
      <c r="B2175" s="9"/>
      <c r="C2175" s="9"/>
      <c r="D2175" s="9"/>
      <c r="E2175" s="9"/>
      <c r="F2175" s="9"/>
      <c r="G2175" s="9"/>
      <c r="H2175" s="9"/>
      <c r="I2175" s="9"/>
      <c r="J2175" s="9"/>
      <c r="K2175" s="9"/>
      <c r="L2175" s="9"/>
    </row>
    <row r="2176" spans="2:12" ht="409.5" x14ac:dyDescent="0.25">
      <c r="B2176" s="9"/>
      <c r="C2176" s="9"/>
      <c r="D2176" s="9"/>
      <c r="E2176" s="9"/>
      <c r="F2176" s="9"/>
      <c r="G2176" s="9" t="s">
        <v>1868</v>
      </c>
      <c r="H2176" s="9"/>
      <c r="I2176" s="9"/>
      <c r="J2176" s="9"/>
      <c r="K2176" s="9"/>
      <c r="L2176" s="9"/>
    </row>
    <row r="2177" spans="2:12" ht="75" x14ac:dyDescent="0.25">
      <c r="B2177" s="9">
        <v>26</v>
      </c>
      <c r="C2177" s="9" t="s">
        <v>12</v>
      </c>
      <c r="D2177" s="9" t="s">
        <v>13</v>
      </c>
      <c r="E2177" s="9" t="s">
        <v>1872</v>
      </c>
      <c r="F2177" s="9" t="s">
        <v>15</v>
      </c>
      <c r="G2177" s="9" t="s">
        <v>1873</v>
      </c>
      <c r="H2177" s="9" t="s">
        <v>1875</v>
      </c>
      <c r="I2177" s="10">
        <v>42055</v>
      </c>
      <c r="J2177" s="9">
        <v>4</v>
      </c>
      <c r="K2177" s="9"/>
      <c r="L2177" s="9" t="s">
        <v>19</v>
      </c>
    </row>
    <row r="2178" spans="2:12" x14ac:dyDescent="0.25">
      <c r="B2178" s="9"/>
      <c r="C2178" s="9"/>
      <c r="D2178" s="9"/>
      <c r="E2178" s="9"/>
      <c r="F2178" s="9"/>
      <c r="G2178" s="9"/>
      <c r="H2178" s="9"/>
      <c r="I2178" s="9"/>
      <c r="J2178" s="9"/>
      <c r="K2178" s="9"/>
      <c r="L2178" s="9"/>
    </row>
    <row r="2179" spans="2:12" ht="225" x14ac:dyDescent="0.25">
      <c r="B2179" s="9"/>
      <c r="C2179" s="9"/>
      <c r="D2179" s="9"/>
      <c r="E2179" s="9"/>
      <c r="F2179" s="9"/>
      <c r="G2179" s="9" t="s">
        <v>1830</v>
      </c>
      <c r="H2179" s="9"/>
      <c r="I2179" s="9"/>
      <c r="J2179" s="9"/>
      <c r="K2179" s="9"/>
      <c r="L2179" s="9"/>
    </row>
    <row r="2180" spans="2:12" x14ac:dyDescent="0.25">
      <c r="B2180" s="9"/>
      <c r="C2180" s="9"/>
      <c r="D2180" s="9"/>
      <c r="E2180" s="9"/>
      <c r="F2180" s="9"/>
      <c r="G2180" s="9"/>
      <c r="H2180" s="9"/>
      <c r="I2180" s="9"/>
      <c r="J2180" s="9"/>
      <c r="K2180" s="9"/>
      <c r="L2180" s="9"/>
    </row>
    <row r="2181" spans="2:12" ht="270" x14ac:dyDescent="0.25">
      <c r="B2181" s="9"/>
      <c r="C2181" s="9"/>
      <c r="D2181" s="9"/>
      <c r="E2181" s="9"/>
      <c r="F2181" s="9"/>
      <c r="G2181" s="9" t="s">
        <v>1874</v>
      </c>
      <c r="H2181" s="9"/>
      <c r="I2181" s="9"/>
      <c r="J2181" s="9"/>
      <c r="K2181" s="9"/>
      <c r="L2181" s="9"/>
    </row>
    <row r="2182" spans="2:12" ht="75" x14ac:dyDescent="0.25">
      <c r="B2182" s="9">
        <v>27</v>
      </c>
      <c r="C2182" s="9" t="s">
        <v>12</v>
      </c>
      <c r="D2182" s="9" t="s">
        <v>13</v>
      </c>
      <c r="E2182" s="9" t="s">
        <v>1876</v>
      </c>
      <c r="F2182" s="9" t="s">
        <v>15</v>
      </c>
      <c r="G2182" s="9" t="s">
        <v>1877</v>
      </c>
      <c r="H2182" s="9" t="s">
        <v>1875</v>
      </c>
      <c r="I2182" s="10">
        <v>42083</v>
      </c>
      <c r="J2182" s="9">
        <v>4</v>
      </c>
      <c r="K2182" s="9"/>
      <c r="L2182" s="9" t="s">
        <v>19</v>
      </c>
    </row>
    <row r="2183" spans="2:12" x14ac:dyDescent="0.25">
      <c r="B2183" s="9"/>
      <c r="C2183" s="9"/>
      <c r="D2183" s="9"/>
      <c r="E2183" s="9"/>
      <c r="F2183" s="9"/>
      <c r="G2183" s="9"/>
      <c r="H2183" s="9"/>
      <c r="I2183" s="9"/>
      <c r="J2183" s="9"/>
      <c r="K2183" s="9"/>
      <c r="L2183" s="9"/>
    </row>
    <row r="2184" spans="2:12" ht="225" x14ac:dyDescent="0.25">
      <c r="B2184" s="9"/>
      <c r="C2184" s="9"/>
      <c r="D2184" s="9"/>
      <c r="E2184" s="9"/>
      <c r="F2184" s="9"/>
      <c r="G2184" s="9" t="s">
        <v>1830</v>
      </c>
      <c r="H2184" s="9"/>
      <c r="I2184" s="9"/>
      <c r="J2184" s="9"/>
      <c r="K2184" s="9"/>
      <c r="L2184" s="9"/>
    </row>
    <row r="2185" spans="2:12" x14ac:dyDescent="0.25">
      <c r="B2185" s="9"/>
      <c r="C2185" s="9"/>
      <c r="D2185" s="9"/>
      <c r="E2185" s="9"/>
      <c r="F2185" s="9"/>
      <c r="G2185" s="9"/>
      <c r="H2185" s="9"/>
      <c r="I2185" s="9"/>
      <c r="J2185" s="9"/>
      <c r="K2185" s="9"/>
      <c r="L2185" s="9"/>
    </row>
    <row r="2186" spans="2:12" ht="225" x14ac:dyDescent="0.25">
      <c r="B2186" s="9"/>
      <c r="C2186" s="9"/>
      <c r="D2186" s="9"/>
      <c r="E2186" s="9"/>
      <c r="F2186" s="9"/>
      <c r="G2186" s="9" t="s">
        <v>1878</v>
      </c>
      <c r="H2186" s="9"/>
      <c r="I2186" s="9"/>
      <c r="J2186" s="9"/>
      <c r="K2186" s="9"/>
      <c r="L2186" s="9"/>
    </row>
    <row r="2187" spans="2:12" ht="75" x14ac:dyDescent="0.25">
      <c r="B2187" s="9">
        <v>28</v>
      </c>
      <c r="C2187" s="9" t="s">
        <v>12</v>
      </c>
      <c r="D2187" s="9" t="s">
        <v>13</v>
      </c>
      <c r="E2187" s="9" t="s">
        <v>1879</v>
      </c>
      <c r="F2187" s="9" t="s">
        <v>15</v>
      </c>
      <c r="G2187" s="9" t="s">
        <v>1880</v>
      </c>
      <c r="H2187" s="9" t="s">
        <v>1882</v>
      </c>
      <c r="I2187" s="10">
        <v>42024</v>
      </c>
      <c r="J2187" s="9">
        <v>4</v>
      </c>
      <c r="K2187" s="9"/>
      <c r="L2187" s="9" t="s">
        <v>19</v>
      </c>
    </row>
    <row r="2188" spans="2:12" x14ac:dyDescent="0.25">
      <c r="B2188" s="9"/>
      <c r="C2188" s="9"/>
      <c r="D2188" s="9"/>
      <c r="E2188" s="9"/>
      <c r="F2188" s="9"/>
      <c r="G2188" s="9"/>
      <c r="H2188" s="9"/>
      <c r="I2188" s="9"/>
      <c r="J2188" s="9"/>
      <c r="K2188" s="9"/>
      <c r="L2188" s="9"/>
    </row>
    <row r="2189" spans="2:12" ht="225" x14ac:dyDescent="0.25">
      <c r="B2189" s="9"/>
      <c r="C2189" s="9"/>
      <c r="D2189" s="9"/>
      <c r="E2189" s="9"/>
      <c r="F2189" s="9"/>
      <c r="G2189" s="9" t="s">
        <v>1830</v>
      </c>
      <c r="H2189" s="9"/>
      <c r="I2189" s="9"/>
      <c r="J2189" s="9"/>
      <c r="K2189" s="9"/>
      <c r="L2189" s="9"/>
    </row>
    <row r="2190" spans="2:12" x14ac:dyDescent="0.25">
      <c r="B2190" s="9"/>
      <c r="C2190" s="9"/>
      <c r="D2190" s="9"/>
      <c r="E2190" s="9"/>
      <c r="F2190" s="9"/>
      <c r="G2190" s="9"/>
      <c r="H2190" s="9"/>
      <c r="I2190" s="9"/>
      <c r="J2190" s="9"/>
      <c r="K2190" s="9"/>
      <c r="L2190" s="9"/>
    </row>
    <row r="2191" spans="2:12" ht="195" x14ac:dyDescent="0.25">
      <c r="B2191" s="9"/>
      <c r="C2191" s="9"/>
      <c r="D2191" s="9"/>
      <c r="E2191" s="9"/>
      <c r="F2191" s="9"/>
      <c r="G2191" s="9" t="s">
        <v>1881</v>
      </c>
      <c r="H2191" s="9"/>
      <c r="I2191" s="9"/>
      <c r="J2191" s="9"/>
      <c r="K2191" s="9"/>
      <c r="L2191" s="9"/>
    </row>
    <row r="2192" spans="2:12" ht="90" x14ac:dyDescent="0.25">
      <c r="B2192" s="9">
        <v>29</v>
      </c>
      <c r="C2192" s="9" t="s">
        <v>12</v>
      </c>
      <c r="D2192" s="9" t="s">
        <v>27</v>
      </c>
      <c r="E2192" s="9" t="s">
        <v>1883</v>
      </c>
      <c r="F2192" s="9" t="s">
        <v>15</v>
      </c>
      <c r="G2192" s="9" t="s">
        <v>1884</v>
      </c>
      <c r="H2192" s="9" t="s">
        <v>1886</v>
      </c>
      <c r="I2192" s="9">
        <f>-3 / 20</f>
        <v>-0.15</v>
      </c>
      <c r="J2192" s="9">
        <v>4</v>
      </c>
      <c r="K2192" s="9"/>
      <c r="L2192" s="9" t="s">
        <v>19</v>
      </c>
    </row>
    <row r="2193" spans="2:12" x14ac:dyDescent="0.25">
      <c r="B2193" s="9"/>
      <c r="C2193" s="9"/>
      <c r="D2193" s="9"/>
      <c r="E2193" s="9"/>
      <c r="F2193" s="9"/>
      <c r="G2193" s="9"/>
      <c r="H2193" s="9"/>
      <c r="I2193" s="9"/>
      <c r="J2193" s="9"/>
      <c r="K2193" s="9"/>
      <c r="L2193" s="9"/>
    </row>
    <row r="2194" spans="2:12" ht="225" x14ac:dyDescent="0.25">
      <c r="B2194" s="9"/>
      <c r="C2194" s="9"/>
      <c r="D2194" s="9"/>
      <c r="E2194" s="9"/>
      <c r="F2194" s="9"/>
      <c r="G2194" s="9" t="s">
        <v>1830</v>
      </c>
      <c r="H2194" s="9"/>
      <c r="I2194" s="9"/>
      <c r="J2194" s="9"/>
      <c r="K2194" s="9"/>
      <c r="L2194" s="9"/>
    </row>
    <row r="2195" spans="2:12" x14ac:dyDescent="0.25">
      <c r="B2195" s="9"/>
      <c r="C2195" s="9"/>
      <c r="D2195" s="9"/>
      <c r="E2195" s="9"/>
      <c r="F2195" s="9"/>
      <c r="G2195" s="9"/>
      <c r="H2195" s="9"/>
      <c r="I2195" s="9"/>
      <c r="J2195" s="9"/>
      <c r="K2195" s="9"/>
      <c r="L2195" s="9"/>
    </row>
    <row r="2196" spans="2:12" ht="225" x14ac:dyDescent="0.25">
      <c r="B2196" s="9"/>
      <c r="C2196" s="9"/>
      <c r="D2196" s="9"/>
      <c r="E2196" s="9"/>
      <c r="F2196" s="9"/>
      <c r="G2196" s="9" t="s">
        <v>1885</v>
      </c>
      <c r="H2196" s="9"/>
      <c r="I2196" s="9"/>
      <c r="J2196" s="9"/>
      <c r="K2196" s="9"/>
      <c r="L2196" s="9"/>
    </row>
    <row r="2197" spans="2:12" ht="75" x14ac:dyDescent="0.25">
      <c r="B2197" s="9">
        <v>30</v>
      </c>
      <c r="C2197" s="9" t="s">
        <v>12</v>
      </c>
      <c r="D2197" s="9" t="s">
        <v>27</v>
      </c>
      <c r="E2197" s="9" t="s">
        <v>1887</v>
      </c>
      <c r="F2197" s="9" t="s">
        <v>15</v>
      </c>
      <c r="G2197" s="9" t="s">
        <v>1888</v>
      </c>
      <c r="H2197" s="9" t="s">
        <v>1882</v>
      </c>
      <c r="I2197" s="9" t="s">
        <v>947</v>
      </c>
      <c r="J2197" s="9">
        <v>4</v>
      </c>
      <c r="K2197" s="9"/>
      <c r="L2197" s="9" t="s">
        <v>19</v>
      </c>
    </row>
    <row r="2198" spans="2:12" x14ac:dyDescent="0.25">
      <c r="B2198" s="9"/>
      <c r="C2198" s="9"/>
      <c r="D2198" s="9"/>
      <c r="E2198" s="9"/>
      <c r="F2198" s="9"/>
      <c r="G2198" s="9"/>
      <c r="H2198" s="9"/>
      <c r="I2198" s="9"/>
      <c r="J2198" s="9"/>
      <c r="K2198" s="9"/>
      <c r="L2198" s="9"/>
    </row>
    <row r="2199" spans="2:12" ht="225" x14ac:dyDescent="0.25">
      <c r="B2199" s="9"/>
      <c r="C2199" s="9"/>
      <c r="D2199" s="9"/>
      <c r="E2199" s="9"/>
      <c r="F2199" s="9"/>
      <c r="G2199" s="9" t="s">
        <v>1830</v>
      </c>
      <c r="H2199" s="9"/>
      <c r="I2199" s="9"/>
      <c r="J2199" s="9"/>
      <c r="K2199" s="9"/>
      <c r="L2199" s="9"/>
    </row>
    <row r="2200" spans="2:12" x14ac:dyDescent="0.25">
      <c r="B2200" s="9"/>
      <c r="C2200" s="9"/>
      <c r="D2200" s="9"/>
      <c r="E2200" s="9"/>
      <c r="F2200" s="9"/>
      <c r="G2200" s="9"/>
      <c r="H2200" s="9"/>
      <c r="I2200" s="9"/>
      <c r="J2200" s="9"/>
      <c r="K2200" s="9"/>
      <c r="L2200" s="9"/>
    </row>
    <row r="2201" spans="2:12" ht="195" x14ac:dyDescent="0.25">
      <c r="B2201" s="9"/>
      <c r="C2201" s="9"/>
      <c r="D2201" s="9"/>
      <c r="E2201" s="9"/>
      <c r="F2201" s="9"/>
      <c r="G2201" s="9" t="s">
        <v>1881</v>
      </c>
      <c r="H2201" s="9"/>
      <c r="I2201" s="9"/>
      <c r="J2201" s="9"/>
      <c r="K2201" s="9"/>
      <c r="L2201" s="9"/>
    </row>
    <row r="2202" spans="2:12" ht="75" x14ac:dyDescent="0.25">
      <c r="B2202" s="9">
        <v>31</v>
      </c>
      <c r="C2202" s="9" t="s">
        <v>12</v>
      </c>
      <c r="D2202" s="9" t="s">
        <v>13</v>
      </c>
      <c r="E2202" s="9" t="s">
        <v>1889</v>
      </c>
      <c r="F2202" s="9" t="s">
        <v>15</v>
      </c>
      <c r="G2202" s="9" t="s">
        <v>1890</v>
      </c>
      <c r="H2202" s="9" t="s">
        <v>1882</v>
      </c>
      <c r="I2202" s="10">
        <v>42055</v>
      </c>
      <c r="J2202" s="9">
        <v>4</v>
      </c>
      <c r="K2202" s="9"/>
      <c r="L2202" s="9" t="s">
        <v>19</v>
      </c>
    </row>
    <row r="2203" spans="2:12" x14ac:dyDescent="0.25">
      <c r="B2203" s="9"/>
      <c r="C2203" s="9"/>
      <c r="D2203" s="9"/>
      <c r="E2203" s="9"/>
      <c r="F2203" s="9"/>
      <c r="G2203" s="9"/>
      <c r="H2203" s="9"/>
      <c r="I2203" s="9"/>
      <c r="J2203" s="9"/>
      <c r="K2203" s="9"/>
      <c r="L2203" s="9"/>
    </row>
    <row r="2204" spans="2:12" ht="225" x14ac:dyDescent="0.25">
      <c r="B2204" s="9"/>
      <c r="C2204" s="9"/>
      <c r="D2204" s="9"/>
      <c r="E2204" s="9"/>
      <c r="F2204" s="9"/>
      <c r="G2204" s="9" t="s">
        <v>1830</v>
      </c>
      <c r="H2204" s="9"/>
      <c r="I2204" s="9"/>
      <c r="J2204" s="9"/>
      <c r="K2204" s="9"/>
      <c r="L2204" s="9"/>
    </row>
    <row r="2205" spans="2:12" x14ac:dyDescent="0.25">
      <c r="B2205" s="9"/>
      <c r="C2205" s="9"/>
      <c r="D2205" s="9"/>
      <c r="E2205" s="9"/>
      <c r="F2205" s="9"/>
      <c r="G2205" s="9"/>
      <c r="H2205" s="9"/>
      <c r="I2205" s="9"/>
      <c r="J2205" s="9"/>
      <c r="K2205" s="9"/>
      <c r="L2205" s="9"/>
    </row>
    <row r="2206" spans="2:12" ht="195" x14ac:dyDescent="0.25">
      <c r="B2206" s="9"/>
      <c r="C2206" s="9"/>
      <c r="D2206" s="9"/>
      <c r="E2206" s="9"/>
      <c r="F2206" s="9"/>
      <c r="G2206" s="9" t="s">
        <v>1881</v>
      </c>
      <c r="H2206" s="9"/>
      <c r="I2206" s="9"/>
      <c r="J2206" s="9"/>
      <c r="K2206" s="9"/>
      <c r="L2206" s="9"/>
    </row>
    <row r="2207" spans="2:12" ht="75" x14ac:dyDescent="0.25">
      <c r="B2207" s="9">
        <v>32</v>
      </c>
      <c r="C2207" s="9" t="s">
        <v>12</v>
      </c>
      <c r="D2207" s="9" t="s">
        <v>27</v>
      </c>
      <c r="E2207" s="9" t="s">
        <v>1891</v>
      </c>
      <c r="F2207" s="9" t="s">
        <v>15</v>
      </c>
      <c r="G2207" s="9" t="s">
        <v>1892</v>
      </c>
      <c r="H2207" s="9" t="s">
        <v>1886</v>
      </c>
      <c r="I2207" s="9" t="s">
        <v>345</v>
      </c>
      <c r="J2207" s="9">
        <v>4</v>
      </c>
      <c r="K2207" s="9"/>
      <c r="L2207" s="9" t="s">
        <v>19</v>
      </c>
    </row>
    <row r="2208" spans="2:12" x14ac:dyDescent="0.25">
      <c r="B2208" s="9"/>
      <c r="C2208" s="9"/>
      <c r="D2208" s="9"/>
      <c r="E2208" s="9"/>
      <c r="F2208" s="9"/>
      <c r="G2208" s="9"/>
      <c r="H2208" s="9"/>
      <c r="I2208" s="9"/>
      <c r="J2208" s="9"/>
      <c r="K2208" s="9"/>
      <c r="L2208" s="9"/>
    </row>
    <row r="2209" spans="2:13" ht="225" x14ac:dyDescent="0.25">
      <c r="B2209" s="9"/>
      <c r="C2209" s="9"/>
      <c r="D2209" s="9"/>
      <c r="E2209" s="9"/>
      <c r="F2209" s="9"/>
      <c r="G2209" s="9" t="s">
        <v>1830</v>
      </c>
      <c r="H2209" s="9"/>
      <c r="I2209" s="9"/>
      <c r="J2209" s="9"/>
      <c r="K2209" s="9"/>
      <c r="L2209" s="9"/>
    </row>
    <row r="2210" spans="2:13" x14ac:dyDescent="0.25">
      <c r="B2210" s="9"/>
      <c r="C2210" s="9"/>
      <c r="D2210" s="9"/>
      <c r="E2210" s="9"/>
      <c r="F2210" s="9"/>
      <c r="G2210" s="9"/>
      <c r="H2210" s="9"/>
      <c r="I2210" s="9"/>
      <c r="J2210" s="9"/>
      <c r="K2210" s="9"/>
      <c r="L2210" s="9"/>
    </row>
    <row r="2211" spans="2:13" ht="240" x14ac:dyDescent="0.25">
      <c r="B2211" s="9"/>
      <c r="C2211" s="9"/>
      <c r="D2211" s="9"/>
      <c r="E2211" s="9"/>
      <c r="F2211" s="9"/>
      <c r="G2211" s="9" t="s">
        <v>1893</v>
      </c>
      <c r="H2211" s="9"/>
      <c r="I2211" s="9"/>
      <c r="J2211" s="9"/>
      <c r="K2211" s="9"/>
      <c r="L2211" s="9"/>
    </row>
    <row r="2212" spans="2:13" ht="90" x14ac:dyDescent="0.25">
      <c r="B2212" s="9">
        <v>33</v>
      </c>
      <c r="C2212" s="9" t="s">
        <v>12</v>
      </c>
      <c r="D2212" s="9" t="s">
        <v>27</v>
      </c>
      <c r="E2212" s="9" t="s">
        <v>1894</v>
      </c>
      <c r="F2212" s="9" t="s">
        <v>15</v>
      </c>
      <c r="G2212" s="9" t="s">
        <v>1895</v>
      </c>
      <c r="H2212" s="9" t="s">
        <v>647</v>
      </c>
      <c r="I2212" s="9" t="s">
        <v>345</v>
      </c>
      <c r="J2212" s="9">
        <v>4</v>
      </c>
      <c r="K2212" s="9"/>
      <c r="L2212" s="9" t="s">
        <v>19</v>
      </c>
    </row>
    <row r="2213" spans="2:13" x14ac:dyDescent="0.25">
      <c r="B2213" s="9"/>
      <c r="C2213" s="9"/>
      <c r="D2213" s="9"/>
      <c r="E2213" s="9"/>
      <c r="F2213" s="9"/>
      <c r="G2213" s="9"/>
      <c r="H2213" s="9"/>
      <c r="I2213" s="9"/>
      <c r="J2213" s="9"/>
      <c r="K2213" s="9"/>
      <c r="L2213" s="9"/>
    </row>
    <row r="2214" spans="2:13" ht="225" x14ac:dyDescent="0.25">
      <c r="B2214" s="9"/>
      <c r="C2214" s="9"/>
      <c r="D2214" s="9"/>
      <c r="E2214" s="9"/>
      <c r="F2214" s="9"/>
      <c r="G2214" s="9" t="s">
        <v>1830</v>
      </c>
      <c r="H2214" s="9"/>
      <c r="I2214" s="9"/>
      <c r="J2214" s="9"/>
      <c r="K2214" s="9"/>
      <c r="L2214" s="9"/>
    </row>
    <row r="2215" spans="2:13" x14ac:dyDescent="0.25">
      <c r="B2215" s="9"/>
      <c r="C2215" s="9"/>
      <c r="D2215" s="9"/>
      <c r="E2215" s="9"/>
      <c r="F2215" s="9"/>
      <c r="G2215" s="9"/>
      <c r="H2215" s="9"/>
      <c r="I2215" s="9"/>
      <c r="J2215" s="9"/>
      <c r="K2215" s="9"/>
      <c r="L2215" s="9"/>
    </row>
    <row r="2216" spans="2:13" ht="270" x14ac:dyDescent="0.25">
      <c r="B2216" s="9"/>
      <c r="C2216" s="9"/>
      <c r="D2216" s="9"/>
      <c r="E2216" s="9"/>
      <c r="F2216" s="9"/>
      <c r="G2216" s="9" t="s">
        <v>1896</v>
      </c>
      <c r="H2216" s="9"/>
      <c r="I2216" s="9"/>
      <c r="J2216" s="9"/>
      <c r="K2216" s="9"/>
      <c r="L2216" s="9"/>
    </row>
    <row r="2217" spans="2:13" ht="75" x14ac:dyDescent="0.25">
      <c r="B2217" s="9">
        <v>34</v>
      </c>
      <c r="C2217" s="9" t="s">
        <v>12</v>
      </c>
      <c r="D2217" s="9" t="s">
        <v>27</v>
      </c>
      <c r="E2217" s="9" t="s">
        <v>1897</v>
      </c>
      <c r="F2217" s="9" t="s">
        <v>15</v>
      </c>
      <c r="G2217" s="9" t="s">
        <v>1898</v>
      </c>
      <c r="H2217" s="9" t="s">
        <v>1841</v>
      </c>
      <c r="I2217" s="9" t="s">
        <v>345</v>
      </c>
      <c r="J2217" s="9">
        <v>4</v>
      </c>
      <c r="K2217" s="9"/>
      <c r="L2217" s="9">
        <v>38</v>
      </c>
      <c r="M2217">
        <v>1</v>
      </c>
    </row>
    <row r="2218" spans="2:13" x14ac:dyDescent="0.25">
      <c r="B2218" s="9"/>
      <c r="C2218" s="9"/>
      <c r="D2218" s="9"/>
      <c r="E2218" s="9"/>
      <c r="F2218" s="9"/>
      <c r="G2218" s="9"/>
      <c r="H2218" s="9"/>
      <c r="I2218" s="9"/>
      <c r="J2218" s="9"/>
      <c r="K2218" s="9"/>
      <c r="L2218" s="9"/>
    </row>
    <row r="2219" spans="2:13" ht="225" x14ac:dyDescent="0.25">
      <c r="B2219" s="9"/>
      <c r="C2219" s="9"/>
      <c r="D2219" s="9"/>
      <c r="E2219" s="9"/>
      <c r="F2219" s="9"/>
      <c r="G2219" s="9" t="s">
        <v>1830</v>
      </c>
      <c r="H2219" s="9"/>
      <c r="I2219" s="9"/>
      <c r="J2219" s="9"/>
      <c r="K2219" s="9"/>
      <c r="L2219" s="9"/>
    </row>
    <row r="2220" spans="2:13" x14ac:dyDescent="0.25">
      <c r="B2220" s="9"/>
      <c r="C2220" s="9"/>
      <c r="D2220" s="9"/>
      <c r="E2220" s="9"/>
      <c r="F2220" s="9"/>
      <c r="G2220" s="9"/>
      <c r="H2220" s="9"/>
      <c r="I2220" s="9"/>
      <c r="J2220" s="9"/>
      <c r="K2220" s="9"/>
      <c r="L2220" s="9"/>
    </row>
    <row r="2221" spans="2:13" ht="255" x14ac:dyDescent="0.25">
      <c r="B2221" s="9"/>
      <c r="C2221" s="9"/>
      <c r="D2221" s="9"/>
      <c r="E2221" s="9"/>
      <c r="F2221" s="9"/>
      <c r="G2221" s="9" t="s">
        <v>1840</v>
      </c>
      <c r="H2221" s="9"/>
      <c r="I2221" s="9"/>
      <c r="J2221" s="9"/>
      <c r="K2221" s="9"/>
      <c r="L2221" s="9"/>
    </row>
    <row r="2222" spans="2:13" ht="75" x14ac:dyDescent="0.25">
      <c r="B2222" s="9">
        <v>35</v>
      </c>
      <c r="C2222" s="9" t="s">
        <v>12</v>
      </c>
      <c r="D2222" s="9" t="s">
        <v>13</v>
      </c>
      <c r="E2222" s="9" t="s">
        <v>1899</v>
      </c>
      <c r="F2222" s="9" t="s">
        <v>15</v>
      </c>
      <c r="G2222" s="9" t="s">
        <v>1900</v>
      </c>
      <c r="H2222" s="9" t="s">
        <v>1841</v>
      </c>
      <c r="I2222" s="10">
        <v>42054</v>
      </c>
      <c r="J2222" s="9">
        <v>4</v>
      </c>
      <c r="K2222" s="9"/>
      <c r="L2222" s="9" t="s">
        <v>19</v>
      </c>
    </row>
    <row r="2223" spans="2:13" x14ac:dyDescent="0.25">
      <c r="B2223" s="9"/>
      <c r="C2223" s="9"/>
      <c r="D2223" s="9"/>
      <c r="E2223" s="9"/>
      <c r="F2223" s="9"/>
      <c r="G2223" s="9"/>
      <c r="H2223" s="9"/>
      <c r="I2223" s="9"/>
      <c r="J2223" s="9"/>
      <c r="K2223" s="9"/>
      <c r="L2223" s="9"/>
    </row>
    <row r="2224" spans="2:13" ht="225" x14ac:dyDescent="0.25">
      <c r="B2224" s="9"/>
      <c r="C2224" s="9"/>
      <c r="D2224" s="9"/>
      <c r="E2224" s="9"/>
      <c r="F2224" s="9"/>
      <c r="G2224" s="9" t="s">
        <v>1830</v>
      </c>
      <c r="H2224" s="9"/>
      <c r="I2224" s="9"/>
      <c r="J2224" s="9"/>
      <c r="K2224" s="9"/>
      <c r="L2224" s="9"/>
    </row>
    <row r="2225" spans="2:12" x14ac:dyDescent="0.25">
      <c r="B2225" s="9"/>
      <c r="C2225" s="9"/>
      <c r="D2225" s="9"/>
      <c r="E2225" s="9"/>
      <c r="F2225" s="9"/>
      <c r="G2225" s="9"/>
      <c r="H2225" s="9"/>
      <c r="I2225" s="9"/>
      <c r="J2225" s="9"/>
      <c r="K2225" s="9"/>
      <c r="L2225" s="9"/>
    </row>
    <row r="2226" spans="2:12" ht="255" x14ac:dyDescent="0.25">
      <c r="B2226" s="9"/>
      <c r="C2226" s="9"/>
      <c r="D2226" s="9"/>
      <c r="E2226" s="9"/>
      <c r="F2226" s="9"/>
      <c r="G2226" s="9" t="s">
        <v>1840</v>
      </c>
      <c r="H2226" s="9"/>
      <c r="I2226" s="9"/>
      <c r="J2226" s="9"/>
      <c r="K2226" s="9"/>
      <c r="L2226" s="9"/>
    </row>
    <row r="2227" spans="2:12" ht="75" x14ac:dyDescent="0.25">
      <c r="B2227" s="9">
        <v>36</v>
      </c>
      <c r="C2227" s="9" t="s">
        <v>12</v>
      </c>
      <c r="D2227" s="9" t="s">
        <v>13</v>
      </c>
      <c r="E2227" s="9" t="s">
        <v>1901</v>
      </c>
      <c r="F2227" s="9" t="s">
        <v>15</v>
      </c>
      <c r="G2227" s="9" t="s">
        <v>1902</v>
      </c>
      <c r="H2227" s="9" t="s">
        <v>1904</v>
      </c>
      <c r="I2227" s="10">
        <v>42023</v>
      </c>
      <c r="J2227" s="9">
        <v>4</v>
      </c>
      <c r="K2227" s="9"/>
      <c r="L2227" s="9" t="s">
        <v>19</v>
      </c>
    </row>
    <row r="2228" spans="2:12" x14ac:dyDescent="0.25">
      <c r="B2228" s="9"/>
      <c r="C2228" s="9"/>
      <c r="D2228" s="9"/>
      <c r="E2228" s="9"/>
      <c r="F2228" s="9"/>
      <c r="G2228" s="9"/>
      <c r="H2228" s="9"/>
      <c r="I2228" s="9"/>
      <c r="J2228" s="9"/>
      <c r="K2228" s="9"/>
      <c r="L2228" s="9"/>
    </row>
    <row r="2229" spans="2:12" ht="225" x14ac:dyDescent="0.25">
      <c r="B2229" s="9"/>
      <c r="C2229" s="9"/>
      <c r="D2229" s="9"/>
      <c r="E2229" s="9"/>
      <c r="F2229" s="9"/>
      <c r="G2229" s="9" t="s">
        <v>1830</v>
      </c>
      <c r="H2229" s="9"/>
      <c r="I2229" s="9"/>
      <c r="J2229" s="9"/>
      <c r="K2229" s="9"/>
      <c r="L2229" s="9"/>
    </row>
    <row r="2230" spans="2:12" x14ac:dyDescent="0.25">
      <c r="B2230" s="9"/>
      <c r="C2230" s="9"/>
      <c r="D2230" s="9"/>
      <c r="E2230" s="9"/>
      <c r="F2230" s="9"/>
      <c r="G2230" s="9"/>
      <c r="H2230" s="9"/>
      <c r="I2230" s="9"/>
      <c r="J2230" s="9"/>
      <c r="K2230" s="9"/>
      <c r="L2230" s="9"/>
    </row>
    <row r="2231" spans="2:12" ht="210" x14ac:dyDescent="0.25">
      <c r="B2231" s="9"/>
      <c r="C2231" s="9"/>
      <c r="D2231" s="9"/>
      <c r="E2231" s="9"/>
      <c r="F2231" s="9"/>
      <c r="G2231" s="9" t="s">
        <v>1903</v>
      </c>
      <c r="H2231" s="9"/>
      <c r="I2231" s="9"/>
      <c r="J2231" s="9"/>
      <c r="K2231" s="9"/>
      <c r="L2231" s="9"/>
    </row>
    <row r="2232" spans="2:12" ht="75" x14ac:dyDescent="0.25">
      <c r="B2232" s="9">
        <v>37</v>
      </c>
      <c r="C2232" s="9" t="s">
        <v>12</v>
      </c>
      <c r="D2232" s="9" t="s">
        <v>27</v>
      </c>
      <c r="E2232" s="9" t="s">
        <v>1905</v>
      </c>
      <c r="F2232" s="9" t="s">
        <v>15</v>
      </c>
      <c r="G2232" s="9" t="s">
        <v>1906</v>
      </c>
      <c r="H2232" s="9" t="s">
        <v>1561</v>
      </c>
      <c r="I2232" s="9" t="s">
        <v>345</v>
      </c>
      <c r="J2232" s="9">
        <v>4</v>
      </c>
      <c r="K2232" s="9"/>
      <c r="L2232" s="9" t="s">
        <v>19</v>
      </c>
    </row>
    <row r="2233" spans="2:12" x14ac:dyDescent="0.25">
      <c r="B2233" s="9"/>
      <c r="C2233" s="9"/>
      <c r="D2233" s="9"/>
      <c r="E2233" s="9"/>
      <c r="F2233" s="9"/>
      <c r="G2233" s="9"/>
      <c r="H2233" s="9"/>
      <c r="I2233" s="9"/>
      <c r="J2233" s="9"/>
      <c r="K2233" s="9"/>
      <c r="L2233" s="9"/>
    </row>
    <row r="2234" spans="2:12" ht="225" x14ac:dyDescent="0.25">
      <c r="B2234" s="9"/>
      <c r="C2234" s="9"/>
      <c r="D2234" s="9"/>
      <c r="E2234" s="9"/>
      <c r="F2234" s="9"/>
      <c r="G2234" s="9" t="s">
        <v>1830</v>
      </c>
      <c r="H2234" s="9"/>
      <c r="I2234" s="9"/>
      <c r="J2234" s="9"/>
      <c r="K2234" s="9"/>
      <c r="L2234" s="9"/>
    </row>
    <row r="2235" spans="2:12" x14ac:dyDescent="0.25">
      <c r="B2235" s="9"/>
      <c r="C2235" s="9"/>
      <c r="D2235" s="9"/>
      <c r="E2235" s="9"/>
      <c r="F2235" s="9"/>
      <c r="G2235" s="9"/>
      <c r="H2235" s="9"/>
      <c r="I2235" s="9"/>
      <c r="J2235" s="9"/>
      <c r="K2235" s="9"/>
      <c r="L2235" s="9"/>
    </row>
    <row r="2236" spans="2:12" ht="240" x14ac:dyDescent="0.25">
      <c r="B2236" s="9"/>
      <c r="C2236" s="9"/>
      <c r="D2236" s="9"/>
      <c r="E2236" s="9"/>
      <c r="F2236" s="9"/>
      <c r="G2236" s="9" t="s">
        <v>1907</v>
      </c>
      <c r="H2236" s="9"/>
      <c r="I2236" s="9"/>
      <c r="J2236" s="9"/>
      <c r="K2236" s="9"/>
      <c r="L2236" s="9"/>
    </row>
    <row r="2237" spans="2:12" ht="75" x14ac:dyDescent="0.25">
      <c r="B2237" s="9">
        <v>38</v>
      </c>
      <c r="C2237" s="9" t="s">
        <v>12</v>
      </c>
      <c r="D2237" s="9" t="s">
        <v>13</v>
      </c>
      <c r="E2237" s="9" t="s">
        <v>1908</v>
      </c>
      <c r="F2237" s="9" t="s">
        <v>15</v>
      </c>
      <c r="G2237" s="9" t="s">
        <v>1909</v>
      </c>
      <c r="H2237" s="9" t="s">
        <v>542</v>
      </c>
      <c r="I2237" s="10">
        <v>42024</v>
      </c>
      <c r="J2237" s="9">
        <v>4</v>
      </c>
      <c r="K2237" s="9"/>
      <c r="L2237" s="9" t="s">
        <v>19</v>
      </c>
    </row>
    <row r="2238" spans="2:12" x14ac:dyDescent="0.25">
      <c r="B2238" s="9"/>
      <c r="C2238" s="9"/>
      <c r="D2238" s="9"/>
      <c r="E2238" s="9"/>
      <c r="F2238" s="9"/>
      <c r="G2238" s="9"/>
      <c r="H2238" s="9"/>
      <c r="I2238" s="9"/>
      <c r="J2238" s="9"/>
      <c r="K2238" s="9"/>
      <c r="L2238" s="9"/>
    </row>
    <row r="2239" spans="2:12" ht="225" x14ac:dyDescent="0.25">
      <c r="B2239" s="9"/>
      <c r="C2239" s="9"/>
      <c r="D2239" s="9"/>
      <c r="E2239" s="9"/>
      <c r="F2239" s="9"/>
      <c r="G2239" s="9" t="s">
        <v>1830</v>
      </c>
      <c r="H2239" s="9"/>
      <c r="I2239" s="9"/>
      <c r="J2239" s="9"/>
      <c r="K2239" s="9"/>
      <c r="L2239" s="9"/>
    </row>
    <row r="2240" spans="2:12" x14ac:dyDescent="0.25">
      <c r="B2240" s="9"/>
      <c r="C2240" s="9"/>
      <c r="D2240" s="9"/>
      <c r="E2240" s="9"/>
      <c r="F2240" s="9"/>
      <c r="G2240" s="9"/>
      <c r="H2240" s="9"/>
      <c r="I2240" s="9"/>
      <c r="J2240" s="9"/>
      <c r="K2240" s="9"/>
      <c r="L2240" s="9"/>
    </row>
    <row r="2241" spans="2:12" ht="360" x14ac:dyDescent="0.25">
      <c r="B2241" s="9"/>
      <c r="C2241" s="9"/>
      <c r="D2241" s="9"/>
      <c r="E2241" s="9"/>
      <c r="F2241" s="9"/>
      <c r="G2241" s="9" t="s">
        <v>1910</v>
      </c>
      <c r="H2241" s="9"/>
      <c r="I2241" s="9"/>
      <c r="J2241" s="9"/>
      <c r="K2241" s="9"/>
      <c r="L2241" s="9"/>
    </row>
    <row r="2242" spans="2:12" ht="75" x14ac:dyDescent="0.25">
      <c r="B2242" s="9">
        <v>39</v>
      </c>
      <c r="C2242" s="9" t="s">
        <v>12</v>
      </c>
      <c r="D2242" s="9" t="s">
        <v>27</v>
      </c>
      <c r="E2242" s="9" t="s">
        <v>1911</v>
      </c>
      <c r="F2242" s="9" t="s">
        <v>15</v>
      </c>
      <c r="G2242" s="9" t="s">
        <v>1912</v>
      </c>
      <c r="H2242" s="9" t="s">
        <v>1859</v>
      </c>
      <c r="I2242" s="9" t="s">
        <v>345</v>
      </c>
      <c r="J2242" s="9">
        <v>4</v>
      </c>
      <c r="K2242" s="9"/>
      <c r="L2242" s="9" t="s">
        <v>19</v>
      </c>
    </row>
    <row r="2243" spans="2:12" x14ac:dyDescent="0.25">
      <c r="B2243" s="9"/>
      <c r="C2243" s="9"/>
      <c r="D2243" s="9"/>
      <c r="E2243" s="9"/>
      <c r="F2243" s="9"/>
      <c r="G2243" s="9"/>
      <c r="H2243" s="9"/>
      <c r="I2243" s="9"/>
      <c r="J2243" s="9"/>
      <c r="K2243" s="9"/>
      <c r="L2243" s="9"/>
    </row>
    <row r="2244" spans="2:12" ht="225" x14ac:dyDescent="0.25">
      <c r="B2244" s="9"/>
      <c r="C2244" s="9"/>
      <c r="D2244" s="9"/>
      <c r="E2244" s="9"/>
      <c r="F2244" s="9"/>
      <c r="G2244" s="9" t="s">
        <v>1830</v>
      </c>
      <c r="H2244" s="9"/>
      <c r="I2244" s="9"/>
      <c r="J2244" s="9"/>
      <c r="K2244" s="9"/>
      <c r="L2244" s="9"/>
    </row>
    <row r="2245" spans="2:12" x14ac:dyDescent="0.25">
      <c r="B2245" s="9"/>
      <c r="C2245" s="9"/>
      <c r="D2245" s="9"/>
      <c r="E2245" s="9"/>
      <c r="F2245" s="9"/>
      <c r="G2245" s="9"/>
      <c r="H2245" s="9"/>
      <c r="I2245" s="9"/>
      <c r="J2245" s="9"/>
      <c r="K2245" s="9"/>
      <c r="L2245" s="9"/>
    </row>
    <row r="2246" spans="2:12" ht="270" x14ac:dyDescent="0.25">
      <c r="B2246" s="9"/>
      <c r="C2246" s="9"/>
      <c r="D2246" s="9"/>
      <c r="E2246" s="9"/>
      <c r="F2246" s="9"/>
      <c r="G2246" s="9" t="s">
        <v>1858</v>
      </c>
      <c r="H2246" s="9"/>
      <c r="I2246" s="9"/>
      <c r="J2246" s="9"/>
      <c r="K2246" s="9"/>
      <c r="L2246" s="9"/>
    </row>
    <row r="2247" spans="2:12" ht="75" x14ac:dyDescent="0.25">
      <c r="B2247" s="9">
        <v>40</v>
      </c>
      <c r="C2247" s="9" t="s">
        <v>12</v>
      </c>
      <c r="D2247" s="9" t="s">
        <v>13</v>
      </c>
      <c r="E2247" s="9" t="s">
        <v>1913</v>
      </c>
      <c r="F2247" s="9" t="s">
        <v>15</v>
      </c>
      <c r="G2247" s="9" t="s">
        <v>1914</v>
      </c>
      <c r="H2247" s="9" t="s">
        <v>1859</v>
      </c>
      <c r="I2247" s="10">
        <v>42114</v>
      </c>
      <c r="J2247" s="9">
        <v>4</v>
      </c>
      <c r="K2247" s="9"/>
      <c r="L2247" s="9" t="s">
        <v>19</v>
      </c>
    </row>
    <row r="2248" spans="2:12" x14ac:dyDescent="0.25">
      <c r="B2248" s="9"/>
      <c r="C2248" s="9"/>
      <c r="D2248" s="9"/>
      <c r="E2248" s="9"/>
      <c r="F2248" s="9"/>
      <c r="G2248" s="9"/>
      <c r="H2248" s="9"/>
      <c r="I2248" s="9"/>
      <c r="J2248" s="9"/>
      <c r="K2248" s="9"/>
      <c r="L2248" s="9"/>
    </row>
    <row r="2249" spans="2:12" ht="225" x14ac:dyDescent="0.25">
      <c r="B2249" s="9"/>
      <c r="C2249" s="9"/>
      <c r="D2249" s="9"/>
      <c r="E2249" s="9"/>
      <c r="F2249" s="9"/>
      <c r="G2249" s="9" t="s">
        <v>1830</v>
      </c>
      <c r="H2249" s="9"/>
      <c r="I2249" s="9"/>
      <c r="J2249" s="9"/>
      <c r="K2249" s="9"/>
      <c r="L2249" s="9"/>
    </row>
    <row r="2250" spans="2:12" x14ac:dyDescent="0.25">
      <c r="B2250" s="9"/>
      <c r="C2250" s="9"/>
      <c r="D2250" s="9"/>
      <c r="E2250" s="9"/>
      <c r="F2250" s="9"/>
      <c r="G2250" s="9"/>
      <c r="H2250" s="9"/>
      <c r="I2250" s="9"/>
      <c r="J2250" s="9"/>
      <c r="K2250" s="9"/>
      <c r="L2250" s="9"/>
    </row>
    <row r="2251" spans="2:12" ht="270" x14ac:dyDescent="0.25">
      <c r="B2251" s="9"/>
      <c r="C2251" s="9"/>
      <c r="D2251" s="9"/>
      <c r="E2251" s="9"/>
      <c r="F2251" s="9"/>
      <c r="G2251" s="9" t="s">
        <v>1858</v>
      </c>
      <c r="H2251" s="9"/>
      <c r="I2251" s="9"/>
      <c r="J2251" s="9"/>
      <c r="K2251" s="9"/>
      <c r="L2251" s="9"/>
    </row>
    <row r="2252" spans="2:12" ht="120" x14ac:dyDescent="0.25">
      <c r="B2252" s="9" t="s">
        <v>12</v>
      </c>
      <c r="C2252" s="9" t="s">
        <v>27</v>
      </c>
      <c r="D2252" s="9" t="s">
        <v>1915</v>
      </c>
      <c r="E2252" s="9" t="s">
        <v>15</v>
      </c>
      <c r="F2252" s="9" t="s">
        <v>1916</v>
      </c>
      <c r="G2252" s="9" t="s">
        <v>1918</v>
      </c>
      <c r="H2252" s="9" t="s">
        <v>947</v>
      </c>
      <c r="I2252" s="9">
        <v>4</v>
      </c>
      <c r="J2252" s="9"/>
      <c r="K2252" s="9" t="s">
        <v>19</v>
      </c>
      <c r="L2252" s="9"/>
    </row>
    <row r="2253" spans="2:12" x14ac:dyDescent="0.25">
      <c r="B2253" s="9"/>
      <c r="C2253" s="9"/>
      <c r="D2253" s="9"/>
      <c r="E2253" s="9"/>
      <c r="F2253" s="9"/>
      <c r="G2253" s="9"/>
      <c r="H2253" s="9"/>
      <c r="I2253" s="9"/>
      <c r="J2253" s="9"/>
      <c r="K2253" s="9"/>
      <c r="L2253" s="9"/>
    </row>
    <row r="2254" spans="2:12" ht="135" x14ac:dyDescent="0.25">
      <c r="B2254" s="9"/>
      <c r="C2254" s="9"/>
      <c r="D2254" s="9"/>
      <c r="E2254" s="9"/>
      <c r="F2254" s="9" t="s">
        <v>1830</v>
      </c>
      <c r="G2254" s="9"/>
      <c r="H2254" s="9"/>
      <c r="I2254" s="9"/>
      <c r="J2254" s="9"/>
      <c r="K2254" s="9"/>
      <c r="L2254" s="9"/>
    </row>
    <row r="2255" spans="2:12" x14ac:dyDescent="0.25">
      <c r="B2255" s="9"/>
      <c r="C2255" s="9"/>
      <c r="D2255" s="9"/>
      <c r="E2255" s="9"/>
      <c r="F2255" s="9"/>
      <c r="G2255" s="9"/>
      <c r="H2255" s="9"/>
      <c r="I2255" s="9"/>
      <c r="J2255" s="9"/>
      <c r="K2255" s="9"/>
      <c r="L2255" s="9"/>
    </row>
    <row r="2256" spans="2:12" ht="180" x14ac:dyDescent="0.25">
      <c r="B2256" s="9"/>
      <c r="C2256" s="9"/>
      <c r="D2256" s="9"/>
      <c r="E2256" s="9"/>
      <c r="F2256" s="9" t="s">
        <v>1917</v>
      </c>
      <c r="G2256" s="9"/>
      <c r="H2256" s="9"/>
      <c r="I2256" s="9"/>
      <c r="J2256" s="9"/>
      <c r="K2256" s="9"/>
      <c r="L2256" s="9"/>
    </row>
    <row r="2257" spans="2:12" ht="75" x14ac:dyDescent="0.25">
      <c r="B2257" s="9">
        <v>40</v>
      </c>
      <c r="C2257" s="9" t="s">
        <v>12</v>
      </c>
      <c r="D2257" s="9" t="s">
        <v>13</v>
      </c>
      <c r="E2257" s="9" t="s">
        <v>1919</v>
      </c>
      <c r="F2257" s="9" t="s">
        <v>15</v>
      </c>
      <c r="G2257" s="9" t="s">
        <v>1920</v>
      </c>
      <c r="H2257" s="9" t="s">
        <v>1922</v>
      </c>
      <c r="I2257" s="10">
        <v>42024</v>
      </c>
      <c r="J2257" s="9">
        <v>4</v>
      </c>
      <c r="K2257" s="9"/>
      <c r="L2257" s="9" t="s">
        <v>19</v>
      </c>
    </row>
    <row r="2258" spans="2:12" x14ac:dyDescent="0.25">
      <c r="B2258" s="9"/>
      <c r="C2258" s="9"/>
      <c r="D2258" s="9"/>
      <c r="E2258" s="9"/>
      <c r="F2258" s="9"/>
      <c r="G2258" s="9"/>
      <c r="H2258" s="9"/>
      <c r="I2258" s="9"/>
      <c r="J2258" s="9"/>
      <c r="K2258" s="9"/>
      <c r="L2258" s="9"/>
    </row>
    <row r="2259" spans="2:12" ht="225" x14ac:dyDescent="0.25">
      <c r="B2259" s="9"/>
      <c r="C2259" s="9"/>
      <c r="D2259" s="9"/>
      <c r="E2259" s="9"/>
      <c r="F2259" s="9"/>
      <c r="G2259" s="9" t="s">
        <v>1830</v>
      </c>
      <c r="H2259" s="9"/>
      <c r="I2259" s="9"/>
      <c r="J2259" s="9"/>
      <c r="K2259" s="9"/>
      <c r="L2259" s="9"/>
    </row>
    <row r="2260" spans="2:12" x14ac:dyDescent="0.25">
      <c r="B2260" s="9"/>
      <c r="C2260" s="9"/>
      <c r="D2260" s="9"/>
      <c r="E2260" s="9"/>
      <c r="F2260" s="9"/>
      <c r="G2260" s="9"/>
      <c r="H2260" s="9"/>
      <c r="I2260" s="9"/>
      <c r="J2260" s="9"/>
      <c r="K2260" s="9"/>
      <c r="L2260" s="9"/>
    </row>
    <row r="2261" spans="2:12" ht="390" x14ac:dyDescent="0.25">
      <c r="B2261" s="9"/>
      <c r="C2261" s="9"/>
      <c r="D2261" s="9"/>
      <c r="E2261" s="9"/>
      <c r="F2261" s="9"/>
      <c r="G2261" s="9" t="s">
        <v>1921</v>
      </c>
      <c r="H2261" s="9"/>
      <c r="I2261" s="9"/>
      <c r="J2261" s="9"/>
      <c r="K2261" s="9"/>
      <c r="L2261" s="9"/>
    </row>
    <row r="2262" spans="2:12" ht="90" x14ac:dyDescent="0.25">
      <c r="B2262" s="9">
        <v>41</v>
      </c>
      <c r="C2262" s="9" t="s">
        <v>12</v>
      </c>
      <c r="D2262" s="9" t="s">
        <v>13</v>
      </c>
      <c r="E2262" s="9" t="s">
        <v>1923</v>
      </c>
      <c r="F2262" s="9" t="s">
        <v>15</v>
      </c>
      <c r="G2262" s="9" t="s">
        <v>1924</v>
      </c>
      <c r="H2262" s="9" t="s">
        <v>1886</v>
      </c>
      <c r="I2262" s="10">
        <v>42024</v>
      </c>
      <c r="J2262" s="9">
        <v>4</v>
      </c>
      <c r="K2262" s="9"/>
      <c r="L2262" s="9" t="s">
        <v>19</v>
      </c>
    </row>
    <row r="2263" spans="2:12" x14ac:dyDescent="0.25">
      <c r="B2263" s="9"/>
      <c r="C2263" s="9"/>
      <c r="D2263" s="9"/>
      <c r="E2263" s="9"/>
      <c r="F2263" s="9"/>
      <c r="G2263" s="9"/>
      <c r="H2263" s="9"/>
      <c r="I2263" s="9"/>
      <c r="J2263" s="9"/>
      <c r="K2263" s="9"/>
      <c r="L2263" s="9"/>
    </row>
    <row r="2264" spans="2:12" ht="225" x14ac:dyDescent="0.25">
      <c r="B2264" s="9"/>
      <c r="C2264" s="9"/>
      <c r="D2264" s="9"/>
      <c r="E2264" s="9"/>
      <c r="F2264" s="9"/>
      <c r="G2264" s="9" t="s">
        <v>1830</v>
      </c>
      <c r="H2264" s="9"/>
      <c r="I2264" s="9"/>
      <c r="J2264" s="9"/>
      <c r="K2264" s="9"/>
      <c r="L2264" s="9"/>
    </row>
    <row r="2265" spans="2:12" x14ac:dyDescent="0.25">
      <c r="B2265" s="9"/>
      <c r="C2265" s="9"/>
      <c r="D2265" s="9"/>
      <c r="E2265" s="9"/>
      <c r="F2265" s="9"/>
      <c r="G2265" s="9"/>
      <c r="H2265" s="9"/>
      <c r="I2265" s="9"/>
      <c r="J2265" s="9"/>
      <c r="K2265" s="9"/>
      <c r="L2265" s="9"/>
    </row>
    <row r="2266" spans="2:12" ht="225" x14ac:dyDescent="0.25">
      <c r="B2266" s="9"/>
      <c r="C2266" s="9"/>
      <c r="D2266" s="9"/>
      <c r="E2266" s="9"/>
      <c r="F2266" s="9"/>
      <c r="G2266" s="9" t="s">
        <v>1885</v>
      </c>
      <c r="H2266" s="9"/>
      <c r="I2266" s="9"/>
      <c r="J2266" s="9"/>
      <c r="K2266" s="9"/>
      <c r="L2266" s="9"/>
    </row>
    <row r="2267" spans="2:12" ht="90" x14ac:dyDescent="0.25">
      <c r="B2267" s="9">
        <v>42</v>
      </c>
      <c r="C2267" s="9" t="s">
        <v>12</v>
      </c>
      <c r="D2267" s="9" t="s">
        <v>27</v>
      </c>
      <c r="E2267" s="9" t="s">
        <v>1925</v>
      </c>
      <c r="F2267" s="9" t="s">
        <v>15</v>
      </c>
      <c r="G2267" s="9" t="s">
        <v>1926</v>
      </c>
      <c r="H2267" s="9" t="s">
        <v>1855</v>
      </c>
      <c r="I2267" s="9">
        <f>-6 / 15</f>
        <v>-0.4</v>
      </c>
      <c r="J2267" s="9">
        <v>4</v>
      </c>
      <c r="K2267" s="9"/>
      <c r="L2267" s="9" t="s">
        <v>19</v>
      </c>
    </row>
    <row r="2268" spans="2:12" x14ac:dyDescent="0.25">
      <c r="B2268" s="9"/>
      <c r="C2268" s="9"/>
      <c r="D2268" s="9"/>
      <c r="E2268" s="9"/>
      <c r="F2268" s="9"/>
      <c r="G2268" s="9"/>
      <c r="H2268" s="9"/>
      <c r="I2268" s="9"/>
      <c r="J2268" s="9"/>
      <c r="K2268" s="9"/>
      <c r="L2268" s="9"/>
    </row>
    <row r="2269" spans="2:12" ht="225" x14ac:dyDescent="0.25">
      <c r="B2269" s="9"/>
      <c r="C2269" s="9"/>
      <c r="D2269" s="9"/>
      <c r="E2269" s="9"/>
      <c r="F2269" s="9"/>
      <c r="G2269" s="9" t="s">
        <v>1830</v>
      </c>
      <c r="H2269" s="9"/>
      <c r="I2269" s="9"/>
      <c r="J2269" s="9"/>
      <c r="K2269" s="9"/>
      <c r="L2269" s="9"/>
    </row>
    <row r="2270" spans="2:12" x14ac:dyDescent="0.25">
      <c r="B2270" s="9"/>
      <c r="C2270" s="9"/>
      <c r="D2270" s="9"/>
      <c r="E2270" s="9"/>
      <c r="F2270" s="9"/>
      <c r="G2270" s="9"/>
      <c r="H2270" s="9"/>
      <c r="I2270" s="9"/>
      <c r="J2270" s="9"/>
      <c r="K2270" s="9"/>
      <c r="L2270" s="9"/>
    </row>
    <row r="2271" spans="2:12" ht="225" x14ac:dyDescent="0.25">
      <c r="B2271" s="9"/>
      <c r="C2271" s="9"/>
      <c r="D2271" s="9"/>
      <c r="E2271" s="9"/>
      <c r="F2271" s="9"/>
      <c r="G2271" s="9" t="s">
        <v>1927</v>
      </c>
      <c r="H2271" s="9"/>
      <c r="I2271" s="9"/>
      <c r="J2271" s="9"/>
      <c r="K2271" s="9"/>
      <c r="L2271" s="9"/>
    </row>
    <row r="2272" spans="2:12" ht="90" x14ac:dyDescent="0.25">
      <c r="B2272" s="9">
        <v>43</v>
      </c>
      <c r="C2272" s="9" t="s">
        <v>12</v>
      </c>
      <c r="D2272" s="9" t="s">
        <v>13</v>
      </c>
      <c r="E2272" s="9" t="s">
        <v>1928</v>
      </c>
      <c r="F2272" s="9" t="s">
        <v>15</v>
      </c>
      <c r="G2272" s="9" t="s">
        <v>1929</v>
      </c>
      <c r="H2272" s="9" t="s">
        <v>1931</v>
      </c>
      <c r="I2272" s="10">
        <v>42207</v>
      </c>
      <c r="J2272" s="9">
        <v>4</v>
      </c>
      <c r="K2272" s="9"/>
      <c r="L2272" s="9" t="s">
        <v>19</v>
      </c>
    </row>
    <row r="2273" spans="2:12" x14ac:dyDescent="0.25">
      <c r="B2273" s="9"/>
      <c r="C2273" s="9"/>
      <c r="D2273" s="9"/>
      <c r="E2273" s="9"/>
      <c r="F2273" s="9"/>
      <c r="G2273" s="9"/>
      <c r="H2273" s="9"/>
      <c r="I2273" s="9"/>
      <c r="J2273" s="9"/>
      <c r="K2273" s="9"/>
      <c r="L2273" s="9"/>
    </row>
    <row r="2274" spans="2:12" ht="165" x14ac:dyDescent="0.25">
      <c r="B2274" s="9"/>
      <c r="C2274" s="9"/>
      <c r="D2274" s="9"/>
      <c r="E2274" s="9"/>
      <c r="F2274" s="9"/>
      <c r="G2274" s="9" t="s">
        <v>1930</v>
      </c>
      <c r="H2274" s="9"/>
      <c r="I2274" s="9"/>
      <c r="J2274" s="9"/>
      <c r="K2274" s="9"/>
      <c r="L2274" s="9"/>
    </row>
    <row r="2275" spans="2:12" ht="90" x14ac:dyDescent="0.25">
      <c r="B2275" s="9">
        <v>44</v>
      </c>
      <c r="C2275" s="9" t="s">
        <v>12</v>
      </c>
      <c r="D2275" s="9" t="s">
        <v>13</v>
      </c>
      <c r="E2275" s="9" t="s">
        <v>1932</v>
      </c>
      <c r="F2275" s="9" t="s">
        <v>15</v>
      </c>
      <c r="G2275" s="9" t="s">
        <v>1933</v>
      </c>
      <c r="H2275" s="9" t="s">
        <v>1934</v>
      </c>
      <c r="I2275" s="10">
        <v>42360</v>
      </c>
      <c r="J2275" s="9">
        <v>4</v>
      </c>
      <c r="K2275" s="9"/>
      <c r="L2275" s="9" t="s">
        <v>19</v>
      </c>
    </row>
    <row r="2276" spans="2:12" x14ac:dyDescent="0.25">
      <c r="B2276" s="9"/>
      <c r="C2276" s="9"/>
      <c r="D2276" s="9"/>
      <c r="E2276" s="9"/>
      <c r="F2276" s="9"/>
      <c r="G2276" s="9"/>
      <c r="H2276" s="9"/>
      <c r="I2276" s="9"/>
      <c r="J2276" s="9"/>
      <c r="K2276" s="9"/>
      <c r="L2276" s="9"/>
    </row>
    <row r="2277" spans="2:12" ht="165" x14ac:dyDescent="0.25">
      <c r="B2277" s="9"/>
      <c r="C2277" s="9"/>
      <c r="D2277" s="9"/>
      <c r="E2277" s="9"/>
      <c r="F2277" s="9"/>
      <c r="G2277" s="9" t="s">
        <v>1930</v>
      </c>
      <c r="H2277" s="9"/>
      <c r="I2277" s="9"/>
      <c r="J2277" s="9"/>
      <c r="K2277" s="9"/>
      <c r="L2277" s="9"/>
    </row>
    <row r="2278" spans="2:12" ht="90" x14ac:dyDescent="0.25">
      <c r="B2278" s="9">
        <v>45</v>
      </c>
      <c r="C2278" s="9" t="s">
        <v>12</v>
      </c>
      <c r="D2278" s="9" t="s">
        <v>13</v>
      </c>
      <c r="E2278" s="9" t="s">
        <v>1935</v>
      </c>
      <c r="F2278" s="9" t="s">
        <v>15</v>
      </c>
      <c r="G2278" s="9" t="s">
        <v>1936</v>
      </c>
      <c r="H2278" s="9" t="s">
        <v>1934</v>
      </c>
      <c r="I2278" s="10">
        <v>42299</v>
      </c>
      <c r="J2278" s="9">
        <v>4</v>
      </c>
      <c r="K2278" s="9"/>
      <c r="L2278" s="9" t="s">
        <v>19</v>
      </c>
    </row>
    <row r="2279" spans="2:12" x14ac:dyDescent="0.25">
      <c r="B2279" s="9"/>
      <c r="C2279" s="9"/>
      <c r="D2279" s="9"/>
      <c r="E2279" s="9"/>
      <c r="F2279" s="9"/>
      <c r="G2279" s="9"/>
      <c r="H2279" s="9"/>
      <c r="I2279" s="9"/>
      <c r="J2279" s="9"/>
      <c r="K2279" s="9"/>
      <c r="L2279" s="9"/>
    </row>
    <row r="2280" spans="2:12" ht="135" x14ac:dyDescent="0.25">
      <c r="B2280" s="9"/>
      <c r="C2280" s="9"/>
      <c r="D2280" s="9"/>
      <c r="E2280" s="9"/>
      <c r="F2280" s="9"/>
      <c r="G2280" s="9" t="s">
        <v>1937</v>
      </c>
      <c r="H2280" s="9"/>
      <c r="I2280" s="9"/>
      <c r="J2280" s="9"/>
      <c r="K2280" s="9"/>
      <c r="L2280" s="9"/>
    </row>
    <row r="2281" spans="2:12" ht="90" x14ac:dyDescent="0.25">
      <c r="B2281" s="9">
        <v>46</v>
      </c>
      <c r="C2281" s="9" t="s">
        <v>12</v>
      </c>
      <c r="D2281" s="9" t="s">
        <v>13</v>
      </c>
      <c r="E2281" s="9" t="s">
        <v>1938</v>
      </c>
      <c r="F2281" s="9" t="s">
        <v>15</v>
      </c>
      <c r="G2281" s="9" t="s">
        <v>1939</v>
      </c>
      <c r="H2281" s="9" t="s">
        <v>1268</v>
      </c>
      <c r="I2281" s="10">
        <v>42146</v>
      </c>
      <c r="J2281" s="9">
        <v>4</v>
      </c>
      <c r="K2281" s="9"/>
      <c r="L2281" s="9" t="s">
        <v>19</v>
      </c>
    </row>
    <row r="2282" spans="2:12" x14ac:dyDescent="0.25">
      <c r="B2282" s="9"/>
      <c r="C2282" s="9"/>
      <c r="D2282" s="9"/>
      <c r="E2282" s="9"/>
      <c r="F2282" s="9"/>
      <c r="G2282" s="9"/>
      <c r="H2282" s="9"/>
      <c r="I2282" s="9"/>
      <c r="J2282" s="9"/>
      <c r="K2282" s="9"/>
      <c r="L2282" s="9"/>
    </row>
    <row r="2283" spans="2:12" ht="195" x14ac:dyDescent="0.25">
      <c r="B2283" s="9"/>
      <c r="C2283" s="9"/>
      <c r="D2283" s="9"/>
      <c r="E2283" s="9"/>
      <c r="F2283" s="9"/>
      <c r="G2283" s="9" t="s">
        <v>1940</v>
      </c>
      <c r="H2283" s="9"/>
      <c r="I2283" s="9"/>
      <c r="J2283" s="9"/>
      <c r="K2283" s="9"/>
      <c r="L2283" s="9"/>
    </row>
    <row r="2284" spans="2:12" ht="90" x14ac:dyDescent="0.25">
      <c r="B2284" s="9">
        <v>47</v>
      </c>
      <c r="C2284" s="9" t="s">
        <v>12</v>
      </c>
      <c r="D2284" s="9" t="s">
        <v>13</v>
      </c>
      <c r="E2284" s="9" t="s">
        <v>1941</v>
      </c>
      <c r="F2284" s="9" t="s">
        <v>15</v>
      </c>
      <c r="G2284" s="9" t="s">
        <v>1942</v>
      </c>
      <c r="H2284" s="9" t="s">
        <v>1271</v>
      </c>
      <c r="I2284" s="10">
        <v>42360</v>
      </c>
      <c r="J2284" s="9">
        <v>4</v>
      </c>
      <c r="K2284" s="9"/>
      <c r="L2284" s="9" t="s">
        <v>19</v>
      </c>
    </row>
    <row r="2285" spans="2:12" x14ac:dyDescent="0.25">
      <c r="B2285" s="9"/>
      <c r="C2285" s="9"/>
      <c r="D2285" s="9"/>
      <c r="E2285" s="9"/>
      <c r="F2285" s="9"/>
      <c r="G2285" s="9"/>
      <c r="H2285" s="9"/>
      <c r="I2285" s="9"/>
      <c r="J2285" s="9"/>
      <c r="K2285" s="9"/>
      <c r="L2285" s="9"/>
    </row>
    <row r="2286" spans="2:12" ht="195" x14ac:dyDescent="0.25">
      <c r="B2286" s="9"/>
      <c r="C2286" s="9"/>
      <c r="D2286" s="9"/>
      <c r="E2286" s="9"/>
      <c r="F2286" s="9"/>
      <c r="G2286" s="9" t="s">
        <v>1943</v>
      </c>
      <c r="H2286" s="9"/>
      <c r="I2286" s="9"/>
      <c r="J2286" s="9"/>
      <c r="K2286" s="9"/>
      <c r="L2286" s="9"/>
    </row>
    <row r="2287" spans="2:12" ht="75" x14ac:dyDescent="0.25">
      <c r="B2287" s="9">
        <v>48</v>
      </c>
      <c r="C2287" s="9" t="s">
        <v>12</v>
      </c>
      <c r="D2287" s="9" t="s">
        <v>13</v>
      </c>
      <c r="E2287" s="9" t="s">
        <v>1944</v>
      </c>
      <c r="F2287" s="9" t="s">
        <v>15</v>
      </c>
      <c r="G2287" s="9" t="s">
        <v>1945</v>
      </c>
      <c r="H2287" s="9" t="s">
        <v>1934</v>
      </c>
      <c r="I2287" s="10">
        <v>42363</v>
      </c>
      <c r="J2287" s="9">
        <v>2</v>
      </c>
      <c r="K2287" s="9"/>
      <c r="L2287" s="9" t="s">
        <v>19</v>
      </c>
    </row>
    <row r="2288" spans="2:12" x14ac:dyDescent="0.25">
      <c r="B2288" s="9"/>
      <c r="C2288" s="9"/>
      <c r="D2288" s="9"/>
      <c r="E2288" s="9"/>
      <c r="F2288" s="9"/>
      <c r="G2288" s="9"/>
      <c r="H2288" s="9"/>
      <c r="I2288" s="9"/>
      <c r="J2288" s="9"/>
      <c r="K2288" s="9"/>
      <c r="L2288" s="9"/>
    </row>
    <row r="2289" spans="2:12" ht="165" x14ac:dyDescent="0.25">
      <c r="B2289" s="9"/>
      <c r="C2289" s="9"/>
      <c r="D2289" s="9"/>
      <c r="E2289" s="9"/>
      <c r="F2289" s="9"/>
      <c r="G2289" s="9" t="s">
        <v>1946</v>
      </c>
      <c r="H2289" s="9"/>
      <c r="I2289" s="9"/>
      <c r="J2289" s="9"/>
      <c r="K2289" s="9"/>
      <c r="L2289" s="9"/>
    </row>
    <row r="2290" spans="2:12" ht="90" x14ac:dyDescent="0.25">
      <c r="B2290" s="9">
        <v>49</v>
      </c>
      <c r="C2290" s="9" t="s">
        <v>12</v>
      </c>
      <c r="D2290" s="9" t="s">
        <v>13</v>
      </c>
      <c r="E2290" s="9" t="s">
        <v>1947</v>
      </c>
      <c r="F2290" s="9" t="s">
        <v>15</v>
      </c>
      <c r="G2290" s="9" t="s">
        <v>1948</v>
      </c>
      <c r="H2290" s="9" t="s">
        <v>1268</v>
      </c>
      <c r="I2290" s="9" t="s">
        <v>1208</v>
      </c>
      <c r="J2290" s="9">
        <v>4</v>
      </c>
      <c r="K2290" s="9"/>
      <c r="L2290" s="9" t="s">
        <v>19</v>
      </c>
    </row>
    <row r="2291" spans="2:12" x14ac:dyDescent="0.25">
      <c r="B2291" s="9"/>
      <c r="C2291" s="9"/>
      <c r="D2291" s="9"/>
      <c r="E2291" s="9"/>
      <c r="F2291" s="9"/>
      <c r="G2291" s="9"/>
      <c r="H2291" s="9"/>
      <c r="I2291" s="9"/>
      <c r="J2291" s="9"/>
      <c r="K2291" s="9"/>
      <c r="L2291" s="9"/>
    </row>
    <row r="2292" spans="2:12" ht="225" x14ac:dyDescent="0.25">
      <c r="B2292" s="9"/>
      <c r="C2292" s="9"/>
      <c r="D2292" s="9"/>
      <c r="E2292" s="9"/>
      <c r="F2292" s="9"/>
      <c r="G2292" s="9" t="s">
        <v>1949</v>
      </c>
      <c r="H2292" s="9"/>
      <c r="I2292" s="9"/>
      <c r="J2292" s="9"/>
      <c r="K2292" s="9"/>
      <c r="L2292" s="9"/>
    </row>
    <row r="2293" spans="2:12" ht="90" x14ac:dyDescent="0.25">
      <c r="B2293" s="9">
        <v>50</v>
      </c>
      <c r="C2293" s="9" t="s">
        <v>12</v>
      </c>
      <c r="D2293" s="9" t="s">
        <v>13</v>
      </c>
      <c r="E2293" s="9" t="s">
        <v>1950</v>
      </c>
      <c r="F2293" s="9" t="s">
        <v>15</v>
      </c>
      <c r="G2293" s="9" t="s">
        <v>1951</v>
      </c>
      <c r="H2293" s="9" t="s">
        <v>1931</v>
      </c>
      <c r="I2293" s="9" t="s">
        <v>1331</v>
      </c>
      <c r="J2293" s="9">
        <v>4</v>
      </c>
      <c r="K2293" s="9"/>
      <c r="L2293" s="9" t="s">
        <v>19</v>
      </c>
    </row>
    <row r="2294" spans="2:12" x14ac:dyDescent="0.25">
      <c r="B2294" s="9"/>
      <c r="C2294" s="9"/>
      <c r="D2294" s="9"/>
      <c r="E2294" s="9"/>
      <c r="F2294" s="9"/>
      <c r="G2294" s="9"/>
      <c r="H2294" s="9"/>
      <c r="I2294" s="9"/>
      <c r="J2294" s="9"/>
      <c r="K2294" s="9"/>
      <c r="L2294" s="9"/>
    </row>
    <row r="2295" spans="2:12" ht="240" x14ac:dyDescent="0.25">
      <c r="B2295" s="9"/>
      <c r="C2295" s="9"/>
      <c r="D2295" s="9"/>
      <c r="E2295" s="9"/>
      <c r="F2295" s="9"/>
      <c r="G2295" s="9" t="s">
        <v>1952</v>
      </c>
      <c r="H2295" s="9"/>
      <c r="I2295" s="9"/>
      <c r="J2295" s="9"/>
      <c r="K2295" s="9"/>
      <c r="L2295" s="9"/>
    </row>
    <row r="2296" spans="2:12" ht="75" x14ac:dyDescent="0.25">
      <c r="B2296" s="9">
        <v>51</v>
      </c>
      <c r="C2296" s="9" t="s">
        <v>12</v>
      </c>
      <c r="D2296" s="9" t="s">
        <v>13</v>
      </c>
      <c r="E2296" s="9" t="s">
        <v>1953</v>
      </c>
      <c r="F2296" s="9" t="s">
        <v>15</v>
      </c>
      <c r="G2296" s="9" t="s">
        <v>1954</v>
      </c>
      <c r="H2296" s="9" t="s">
        <v>1279</v>
      </c>
      <c r="I2296" s="10">
        <v>42205</v>
      </c>
      <c r="J2296" s="9">
        <v>4</v>
      </c>
      <c r="K2296" s="9"/>
      <c r="L2296" s="9" t="s">
        <v>19</v>
      </c>
    </row>
    <row r="2297" spans="2:12" x14ac:dyDescent="0.25">
      <c r="B2297" s="9"/>
      <c r="C2297" s="9"/>
      <c r="D2297" s="9"/>
      <c r="E2297" s="9"/>
      <c r="F2297" s="9"/>
      <c r="G2297" s="9"/>
      <c r="H2297" s="9"/>
      <c r="I2297" s="9"/>
      <c r="J2297" s="9"/>
      <c r="K2297" s="9"/>
      <c r="L2297" s="9"/>
    </row>
    <row r="2298" spans="2:12" ht="270" x14ac:dyDescent="0.25">
      <c r="B2298" s="9"/>
      <c r="C2298" s="9"/>
      <c r="D2298" s="9"/>
      <c r="E2298" s="9"/>
      <c r="F2298" s="9"/>
      <c r="G2298" s="9" t="s">
        <v>1955</v>
      </c>
      <c r="H2298" s="9"/>
      <c r="I2298" s="9"/>
      <c r="J2298" s="9"/>
      <c r="K2298" s="9"/>
      <c r="L2298" s="9"/>
    </row>
    <row r="2299" spans="2:12" ht="90" x14ac:dyDescent="0.25">
      <c r="B2299" s="9">
        <v>55</v>
      </c>
      <c r="C2299" s="9" t="s">
        <v>12</v>
      </c>
      <c r="D2299" s="9" t="s">
        <v>13</v>
      </c>
      <c r="E2299" s="9" t="s">
        <v>1957</v>
      </c>
      <c r="F2299" s="9" t="s">
        <v>15</v>
      </c>
      <c r="G2299" s="9" t="s">
        <v>1958</v>
      </c>
      <c r="H2299" s="9" t="s">
        <v>1956</v>
      </c>
      <c r="I2299" s="10">
        <v>42026</v>
      </c>
      <c r="J2299" s="9">
        <v>4</v>
      </c>
      <c r="K2299" s="9"/>
      <c r="L2299" s="9" t="s">
        <v>19</v>
      </c>
    </row>
    <row r="2300" spans="2:12" ht="90" x14ac:dyDescent="0.25">
      <c r="B2300" s="9">
        <v>56</v>
      </c>
      <c r="C2300" s="9" t="s">
        <v>12</v>
      </c>
      <c r="D2300" s="9" t="s">
        <v>13</v>
      </c>
      <c r="E2300" s="9" t="s">
        <v>1959</v>
      </c>
      <c r="F2300" s="9" t="s">
        <v>15</v>
      </c>
      <c r="G2300" s="9" t="s">
        <v>1960</v>
      </c>
      <c r="H2300" s="9" t="s">
        <v>1956</v>
      </c>
      <c r="I2300" s="9" t="s">
        <v>1208</v>
      </c>
      <c r="J2300" s="9">
        <v>4</v>
      </c>
      <c r="K2300" s="9"/>
      <c r="L2300" s="9" t="s">
        <v>19</v>
      </c>
    </row>
    <row r="2301" spans="2:12" x14ac:dyDescent="0.25">
      <c r="B2301" s="9"/>
      <c r="C2301" s="9"/>
      <c r="D2301" s="9"/>
      <c r="E2301" s="9"/>
      <c r="F2301" s="9"/>
      <c r="G2301" s="9"/>
      <c r="H2301" s="9"/>
      <c r="I2301" s="9"/>
      <c r="J2301" s="9"/>
      <c r="K2301" s="9"/>
      <c r="L2301" s="9"/>
    </row>
    <row r="2302" spans="2:12" ht="180" x14ac:dyDescent="0.25">
      <c r="B2302" s="9"/>
      <c r="C2302" s="9"/>
      <c r="D2302" s="9"/>
      <c r="E2302" s="9"/>
      <c r="F2302" s="9"/>
      <c r="G2302" s="9" t="s">
        <v>1961</v>
      </c>
      <c r="H2302" s="9"/>
      <c r="I2302" s="9"/>
      <c r="J2302" s="9"/>
      <c r="K2302" s="9"/>
      <c r="L2302" s="9"/>
    </row>
    <row r="2303" spans="2:12" ht="90" x14ac:dyDescent="0.25">
      <c r="B2303" s="9" t="s">
        <v>12</v>
      </c>
      <c r="C2303" s="9" t="s">
        <v>13</v>
      </c>
      <c r="D2303" s="9" t="s">
        <v>1962</v>
      </c>
      <c r="E2303" s="9" t="s">
        <v>15</v>
      </c>
      <c r="F2303" s="9" t="s">
        <v>1963</v>
      </c>
      <c r="G2303" s="9" t="s">
        <v>1965</v>
      </c>
      <c r="H2303" s="11">
        <v>13940</v>
      </c>
      <c r="I2303" s="9">
        <v>4</v>
      </c>
      <c r="J2303" s="9"/>
      <c r="K2303" s="9" t="s">
        <v>19</v>
      </c>
      <c r="L2303" s="9"/>
    </row>
    <row r="2304" spans="2:12" x14ac:dyDescent="0.25">
      <c r="B2304" s="9"/>
      <c r="C2304" s="9"/>
      <c r="D2304" s="9"/>
      <c r="E2304" s="9"/>
      <c r="F2304" s="9"/>
      <c r="G2304" s="9"/>
      <c r="H2304" s="9"/>
      <c r="I2304" s="9"/>
      <c r="J2304" s="9"/>
      <c r="K2304" s="9"/>
      <c r="L2304" s="9"/>
    </row>
    <row r="2305" spans="2:12" ht="150" x14ac:dyDescent="0.25">
      <c r="B2305" s="9"/>
      <c r="C2305" s="9"/>
      <c r="D2305" s="9"/>
      <c r="E2305" s="9"/>
      <c r="F2305" s="9" t="s">
        <v>1964</v>
      </c>
      <c r="G2305" s="9"/>
      <c r="H2305" s="9"/>
      <c r="I2305" s="9"/>
      <c r="J2305" s="9"/>
      <c r="K2305" s="9"/>
      <c r="L2305" s="9"/>
    </row>
    <row r="2306" spans="2:12" ht="75" x14ac:dyDescent="0.25">
      <c r="B2306" s="9">
        <v>30</v>
      </c>
      <c r="C2306" s="9" t="s">
        <v>12</v>
      </c>
      <c r="D2306" s="9" t="s">
        <v>13</v>
      </c>
      <c r="E2306" s="9" t="s">
        <v>1966</v>
      </c>
      <c r="F2306" s="9" t="s">
        <v>15</v>
      </c>
      <c r="G2306" s="9" t="s">
        <v>1967</v>
      </c>
      <c r="H2306" s="9" t="s">
        <v>1965</v>
      </c>
      <c r="I2306" s="11">
        <v>13881</v>
      </c>
      <c r="J2306" s="9">
        <v>4</v>
      </c>
      <c r="K2306" s="9"/>
      <c r="L2306" s="9" t="s">
        <v>19</v>
      </c>
    </row>
    <row r="2307" spans="2:12" x14ac:dyDescent="0.25">
      <c r="B2307" s="9"/>
      <c r="C2307" s="9"/>
      <c r="D2307" s="9"/>
      <c r="E2307" s="9"/>
      <c r="F2307" s="9"/>
      <c r="G2307" s="9"/>
      <c r="H2307" s="9"/>
      <c r="I2307" s="9"/>
      <c r="J2307" s="9"/>
      <c r="K2307" s="9"/>
      <c r="L2307" s="9"/>
    </row>
    <row r="2308" spans="2:12" ht="225" x14ac:dyDescent="0.25">
      <c r="B2308" s="9"/>
      <c r="C2308" s="9"/>
      <c r="D2308" s="9"/>
      <c r="E2308" s="9"/>
      <c r="F2308" s="9"/>
      <c r="G2308" s="9" t="s">
        <v>1964</v>
      </c>
      <c r="H2308" s="9"/>
      <c r="I2308" s="9"/>
      <c r="J2308" s="9"/>
      <c r="K2308" s="9"/>
      <c r="L2308" s="9"/>
    </row>
    <row r="2309" spans="2:12" ht="75" x14ac:dyDescent="0.25">
      <c r="B2309" s="9">
        <v>31</v>
      </c>
      <c r="C2309" s="9" t="s">
        <v>12</v>
      </c>
      <c r="D2309" s="9" t="s">
        <v>13</v>
      </c>
      <c r="E2309" s="9" t="s">
        <v>1968</v>
      </c>
      <c r="F2309" s="9" t="s">
        <v>15</v>
      </c>
      <c r="G2309" s="9" t="s">
        <v>1969</v>
      </c>
      <c r="H2309" s="9" t="s">
        <v>1688</v>
      </c>
      <c r="I2309" s="11">
        <v>14062</v>
      </c>
      <c r="J2309" s="9">
        <v>4</v>
      </c>
      <c r="K2309" s="9"/>
      <c r="L2309" s="9" t="s">
        <v>19</v>
      </c>
    </row>
    <row r="2310" spans="2:12" x14ac:dyDescent="0.25">
      <c r="B2310" s="9"/>
      <c r="C2310" s="9"/>
      <c r="D2310" s="9"/>
      <c r="E2310" s="9"/>
      <c r="F2310" s="9"/>
      <c r="G2310" s="9"/>
      <c r="H2310" s="9"/>
      <c r="I2310" s="9"/>
      <c r="J2310" s="9"/>
      <c r="K2310" s="9"/>
      <c r="L2310" s="9"/>
    </row>
    <row r="2311" spans="2:12" ht="255" x14ac:dyDescent="0.25">
      <c r="B2311" s="9"/>
      <c r="C2311" s="9"/>
      <c r="D2311" s="9"/>
      <c r="E2311" s="9"/>
      <c r="F2311" s="9"/>
      <c r="G2311" s="9" t="s">
        <v>1970</v>
      </c>
      <c r="H2311" s="9"/>
      <c r="I2311" s="9"/>
      <c r="J2311" s="9"/>
      <c r="K2311" s="9"/>
      <c r="L2311" s="9"/>
    </row>
    <row r="2312" spans="2:12" ht="75" x14ac:dyDescent="0.25">
      <c r="B2312" s="9">
        <v>32</v>
      </c>
      <c r="C2312" s="9" t="s">
        <v>12</v>
      </c>
      <c r="D2312" s="9" t="s">
        <v>13</v>
      </c>
      <c r="E2312" s="9" t="s">
        <v>1971</v>
      </c>
      <c r="F2312" s="9" t="s">
        <v>15</v>
      </c>
      <c r="G2312" s="9" t="s">
        <v>1972</v>
      </c>
      <c r="H2312" s="9" t="s">
        <v>1688</v>
      </c>
      <c r="I2312" s="10">
        <v>42368</v>
      </c>
      <c r="J2312" s="9">
        <v>4</v>
      </c>
      <c r="K2312" s="9"/>
      <c r="L2312" s="9" t="s">
        <v>19</v>
      </c>
    </row>
    <row r="2313" spans="2:12" x14ac:dyDescent="0.25">
      <c r="B2313" s="9"/>
      <c r="C2313" s="9"/>
      <c r="D2313" s="9"/>
      <c r="E2313" s="9"/>
      <c r="F2313" s="9"/>
      <c r="G2313" s="9"/>
      <c r="H2313" s="9"/>
      <c r="I2313" s="9"/>
      <c r="J2313" s="9"/>
      <c r="K2313" s="9"/>
      <c r="L2313" s="9"/>
    </row>
    <row r="2314" spans="2:12" ht="255" x14ac:dyDescent="0.25">
      <c r="B2314" s="9"/>
      <c r="C2314" s="9"/>
      <c r="D2314" s="9"/>
      <c r="E2314" s="9"/>
      <c r="F2314" s="9"/>
      <c r="G2314" s="9" t="s">
        <v>1970</v>
      </c>
      <c r="H2314" s="9"/>
      <c r="I2314" s="9"/>
      <c r="J2314" s="9"/>
      <c r="K2314" s="9"/>
      <c r="L2314" s="9"/>
    </row>
    <row r="2315" spans="2:12" ht="90" x14ac:dyDescent="0.25">
      <c r="B2315" s="9">
        <v>33</v>
      </c>
      <c r="C2315" s="9" t="s">
        <v>12</v>
      </c>
      <c r="D2315" s="9" t="s">
        <v>13</v>
      </c>
      <c r="E2315" s="9" t="s">
        <v>1973</v>
      </c>
      <c r="F2315" s="9" t="s">
        <v>15</v>
      </c>
      <c r="G2315" s="9" t="s">
        <v>1974</v>
      </c>
      <c r="H2315" s="9" t="s">
        <v>1976</v>
      </c>
      <c r="I2315" s="11">
        <v>14062</v>
      </c>
      <c r="J2315" s="9">
        <v>4</v>
      </c>
      <c r="K2315" s="9"/>
      <c r="L2315" s="9" t="s">
        <v>19</v>
      </c>
    </row>
    <row r="2316" spans="2:12" x14ac:dyDescent="0.25">
      <c r="B2316" s="9"/>
      <c r="C2316" s="9"/>
      <c r="D2316" s="9"/>
      <c r="E2316" s="9"/>
      <c r="F2316" s="9"/>
      <c r="G2316" s="9"/>
      <c r="H2316" s="9"/>
      <c r="I2316" s="9"/>
      <c r="J2316" s="9"/>
      <c r="K2316" s="9"/>
      <c r="L2316" s="9"/>
    </row>
    <row r="2317" spans="2:12" ht="255" x14ac:dyDescent="0.25">
      <c r="B2317" s="9"/>
      <c r="C2317" s="9"/>
      <c r="D2317" s="9"/>
      <c r="E2317" s="9"/>
      <c r="F2317" s="9"/>
      <c r="G2317" s="9" t="s">
        <v>1975</v>
      </c>
      <c r="H2317" s="9"/>
      <c r="I2317" s="9"/>
      <c r="J2317" s="9"/>
      <c r="K2317" s="9"/>
      <c r="L2317" s="9"/>
    </row>
    <row r="2318" spans="2:12" ht="75" x14ac:dyDescent="0.25">
      <c r="B2318" s="9">
        <v>35</v>
      </c>
      <c r="C2318" s="9" t="s">
        <v>12</v>
      </c>
      <c r="D2318" s="9" t="s">
        <v>13</v>
      </c>
      <c r="E2318" s="9" t="s">
        <v>1978</v>
      </c>
      <c r="F2318" s="9" t="s">
        <v>15</v>
      </c>
      <c r="G2318" s="9" t="s">
        <v>1979</v>
      </c>
      <c r="H2318" s="9" t="s">
        <v>1980</v>
      </c>
      <c r="I2318" s="11">
        <v>13940</v>
      </c>
      <c r="J2318" s="9">
        <v>4</v>
      </c>
      <c r="K2318" s="9"/>
      <c r="L2318" s="9" t="s">
        <v>19</v>
      </c>
    </row>
    <row r="2319" spans="2:12" x14ac:dyDescent="0.25">
      <c r="B2319" s="9"/>
      <c r="C2319" s="9"/>
      <c r="D2319" s="9"/>
      <c r="E2319" s="9"/>
      <c r="F2319" s="9"/>
      <c r="G2319" s="9"/>
      <c r="H2319" s="9"/>
      <c r="I2319" s="9"/>
      <c r="J2319" s="9"/>
      <c r="K2319" s="9"/>
      <c r="L2319" s="9"/>
    </row>
    <row r="2320" spans="2:12" ht="210" x14ac:dyDescent="0.25">
      <c r="B2320" s="9"/>
      <c r="C2320" s="9"/>
      <c r="D2320" s="9"/>
      <c r="E2320" s="9"/>
      <c r="F2320" s="9"/>
      <c r="G2320" s="9" t="s">
        <v>1977</v>
      </c>
      <c r="H2320" s="9"/>
      <c r="I2320" s="9"/>
      <c r="J2320" s="9"/>
      <c r="K2320" s="9"/>
      <c r="L2320" s="9"/>
    </row>
    <row r="2321" spans="2:12" ht="75" x14ac:dyDescent="0.25">
      <c r="B2321" s="9">
        <v>36</v>
      </c>
      <c r="C2321" s="9" t="s">
        <v>12</v>
      </c>
      <c r="D2321" s="9" t="s">
        <v>13</v>
      </c>
      <c r="E2321" s="9" t="s">
        <v>1981</v>
      </c>
      <c r="F2321" s="9" t="s">
        <v>15</v>
      </c>
      <c r="G2321" s="9" t="s">
        <v>1982</v>
      </c>
      <c r="H2321" s="9" t="s">
        <v>1980</v>
      </c>
      <c r="I2321" s="11">
        <v>14185</v>
      </c>
      <c r="J2321" s="9">
        <v>4</v>
      </c>
      <c r="K2321" s="9"/>
      <c r="L2321" s="9" t="s">
        <v>19</v>
      </c>
    </row>
    <row r="2322" spans="2:12" x14ac:dyDescent="0.25">
      <c r="B2322" s="9"/>
      <c r="C2322" s="9"/>
      <c r="D2322" s="9"/>
      <c r="E2322" s="9"/>
      <c r="F2322" s="9"/>
      <c r="G2322" s="9"/>
      <c r="H2322" s="9"/>
      <c r="I2322" s="9"/>
      <c r="J2322" s="9"/>
      <c r="K2322" s="9"/>
      <c r="L2322" s="9"/>
    </row>
    <row r="2323" spans="2:12" ht="210" x14ac:dyDescent="0.25">
      <c r="B2323" s="9"/>
      <c r="C2323" s="9"/>
      <c r="D2323" s="9"/>
      <c r="E2323" s="9"/>
      <c r="F2323" s="9"/>
      <c r="G2323" s="9" t="s">
        <v>1977</v>
      </c>
      <c r="H2323" s="9"/>
      <c r="I2323" s="9"/>
      <c r="J2323" s="9"/>
      <c r="K2323" s="9"/>
      <c r="L2323" s="9"/>
    </row>
    <row r="2324" spans="2:12" ht="75" x14ac:dyDescent="0.25">
      <c r="B2324" s="9">
        <v>37</v>
      </c>
      <c r="C2324" s="9" t="s">
        <v>12</v>
      </c>
      <c r="D2324" s="9" t="s">
        <v>13</v>
      </c>
      <c r="E2324" s="9" t="s">
        <v>1983</v>
      </c>
      <c r="F2324" s="9" t="s">
        <v>15</v>
      </c>
      <c r="G2324" s="9" t="s">
        <v>1984</v>
      </c>
      <c r="H2324" s="9" t="s">
        <v>1985</v>
      </c>
      <c r="I2324" s="11">
        <v>13881</v>
      </c>
      <c r="J2324" s="9">
        <v>4</v>
      </c>
      <c r="K2324" s="9"/>
      <c r="L2324" s="9" t="s">
        <v>19</v>
      </c>
    </row>
    <row r="2325" spans="2:12" x14ac:dyDescent="0.25">
      <c r="B2325" s="9"/>
      <c r="C2325" s="9"/>
      <c r="D2325" s="9"/>
      <c r="E2325" s="9"/>
      <c r="F2325" s="9"/>
      <c r="G2325" s="9"/>
      <c r="H2325" s="9"/>
      <c r="I2325" s="9"/>
      <c r="J2325" s="9"/>
      <c r="K2325" s="9"/>
      <c r="L2325" s="9"/>
    </row>
    <row r="2326" spans="2:12" ht="210" x14ac:dyDescent="0.25">
      <c r="B2326" s="9"/>
      <c r="C2326" s="9"/>
      <c r="D2326" s="9"/>
      <c r="E2326" s="9"/>
      <c r="F2326" s="9"/>
      <c r="G2326" s="9" t="s">
        <v>1977</v>
      </c>
      <c r="H2326" s="9"/>
      <c r="I2326" s="9"/>
      <c r="J2326" s="9"/>
      <c r="K2326" s="9"/>
      <c r="L2326" s="9"/>
    </row>
    <row r="2327" spans="2:12" ht="75" x14ac:dyDescent="0.25">
      <c r="B2327" s="9">
        <v>38</v>
      </c>
      <c r="C2327" s="9" t="s">
        <v>12</v>
      </c>
      <c r="D2327" s="9" t="s">
        <v>27</v>
      </c>
      <c r="E2327" s="9" t="s">
        <v>1986</v>
      </c>
      <c r="F2327" s="9" t="s">
        <v>15</v>
      </c>
      <c r="G2327" s="9" t="s">
        <v>1987</v>
      </c>
      <c r="H2327" s="9" t="s">
        <v>1985</v>
      </c>
      <c r="I2327" s="9">
        <f>-1 / 38</f>
        <v>-2.6315789473684209E-2</v>
      </c>
      <c r="J2327" s="9">
        <v>4</v>
      </c>
      <c r="K2327" s="9"/>
      <c r="L2327" s="9" t="s">
        <v>19</v>
      </c>
    </row>
    <row r="2328" spans="2:12" x14ac:dyDescent="0.25">
      <c r="B2328" s="9"/>
      <c r="C2328" s="9"/>
      <c r="D2328" s="9"/>
      <c r="E2328" s="9"/>
      <c r="F2328" s="9"/>
      <c r="G2328" s="9"/>
      <c r="H2328" s="9"/>
      <c r="I2328" s="9"/>
      <c r="J2328" s="9"/>
      <c r="K2328" s="9"/>
      <c r="L2328" s="9"/>
    </row>
    <row r="2329" spans="2:12" ht="210" x14ac:dyDescent="0.25">
      <c r="B2329" s="9"/>
      <c r="C2329" s="9"/>
      <c r="D2329" s="9"/>
      <c r="E2329" s="9"/>
      <c r="F2329" s="9"/>
      <c r="G2329" s="9" t="s">
        <v>1977</v>
      </c>
      <c r="H2329" s="9"/>
      <c r="I2329" s="9"/>
      <c r="J2329" s="9"/>
      <c r="K2329" s="9"/>
      <c r="L2329" s="9"/>
    </row>
    <row r="2330" spans="2:12" ht="75" x14ac:dyDescent="0.25">
      <c r="B2330" s="9">
        <v>39</v>
      </c>
      <c r="C2330" s="9" t="s">
        <v>12</v>
      </c>
      <c r="D2330" s="9" t="s">
        <v>13</v>
      </c>
      <c r="E2330" s="9" t="s">
        <v>1988</v>
      </c>
      <c r="F2330" s="9" t="s">
        <v>15</v>
      </c>
      <c r="G2330" s="9" t="s">
        <v>1989</v>
      </c>
      <c r="H2330" s="9" t="s">
        <v>1990</v>
      </c>
      <c r="I2330" s="11">
        <v>13940</v>
      </c>
      <c r="J2330" s="9">
        <v>4</v>
      </c>
      <c r="K2330" s="9"/>
      <c r="L2330" s="9" t="s">
        <v>19</v>
      </c>
    </row>
    <row r="2331" spans="2:12" x14ac:dyDescent="0.25">
      <c r="B2331" s="9"/>
      <c r="C2331" s="9"/>
      <c r="D2331" s="9"/>
      <c r="E2331" s="9"/>
      <c r="F2331" s="9"/>
      <c r="G2331" s="9"/>
      <c r="H2331" s="9"/>
      <c r="I2331" s="9"/>
      <c r="J2331" s="9"/>
      <c r="K2331" s="9"/>
      <c r="L2331" s="9"/>
    </row>
    <row r="2332" spans="2:12" ht="210" x14ac:dyDescent="0.25">
      <c r="B2332" s="9"/>
      <c r="C2332" s="9"/>
      <c r="D2332" s="9"/>
      <c r="E2332" s="9"/>
      <c r="F2332" s="9"/>
      <c r="G2332" s="9" t="s">
        <v>1977</v>
      </c>
      <c r="H2332" s="9"/>
      <c r="I2332" s="9"/>
      <c r="J2332" s="9"/>
      <c r="K2332" s="9"/>
      <c r="L2332" s="9"/>
    </row>
    <row r="2333" spans="2:12" ht="75" x14ac:dyDescent="0.25">
      <c r="B2333" s="9">
        <v>40</v>
      </c>
      <c r="C2333" s="9" t="s">
        <v>12</v>
      </c>
      <c r="D2333" s="9" t="s">
        <v>13</v>
      </c>
      <c r="E2333" s="9" t="s">
        <v>1991</v>
      </c>
      <c r="F2333" s="9" t="s">
        <v>15</v>
      </c>
      <c r="G2333" s="9" t="s">
        <v>1992</v>
      </c>
      <c r="H2333" s="9" t="s">
        <v>1990</v>
      </c>
      <c r="I2333" s="11">
        <v>14001</v>
      </c>
      <c r="J2333" s="9">
        <v>4</v>
      </c>
      <c r="K2333" s="9"/>
      <c r="L2333" s="9" t="s">
        <v>19</v>
      </c>
    </row>
    <row r="2334" spans="2:12" x14ac:dyDescent="0.25">
      <c r="B2334" s="9"/>
      <c r="C2334" s="9"/>
      <c r="D2334" s="9"/>
      <c r="E2334" s="9"/>
      <c r="F2334" s="9"/>
      <c r="G2334" s="9"/>
      <c r="H2334" s="9"/>
      <c r="I2334" s="9"/>
      <c r="J2334" s="9"/>
      <c r="K2334" s="9"/>
      <c r="L2334" s="9"/>
    </row>
    <row r="2335" spans="2:12" ht="210" x14ac:dyDescent="0.25">
      <c r="B2335" s="9"/>
      <c r="C2335" s="9"/>
      <c r="D2335" s="9"/>
      <c r="E2335" s="9"/>
      <c r="F2335" s="9"/>
      <c r="G2335" s="9" t="s">
        <v>1977</v>
      </c>
      <c r="H2335" s="9"/>
      <c r="I2335" s="9"/>
      <c r="J2335" s="9"/>
      <c r="K2335" s="9"/>
      <c r="L2335" s="9"/>
    </row>
    <row r="2336" spans="2:12" ht="90" x14ac:dyDescent="0.25">
      <c r="B2336" s="9" t="s">
        <v>12</v>
      </c>
      <c r="C2336" s="9" t="s">
        <v>13</v>
      </c>
      <c r="D2336" s="9" t="s">
        <v>1993</v>
      </c>
      <c r="E2336" s="9" t="s">
        <v>15</v>
      </c>
      <c r="F2336" s="9" t="s">
        <v>1994</v>
      </c>
      <c r="G2336" s="9" t="s">
        <v>1995</v>
      </c>
      <c r="H2336" s="11">
        <v>13881</v>
      </c>
      <c r="I2336" s="9">
        <v>4</v>
      </c>
      <c r="J2336" s="9"/>
      <c r="K2336" s="9" t="s">
        <v>19</v>
      </c>
      <c r="L2336" s="9"/>
    </row>
    <row r="2337" spans="2:12" x14ac:dyDescent="0.25">
      <c r="B2337" s="9"/>
      <c r="C2337" s="9"/>
      <c r="D2337" s="9"/>
      <c r="E2337" s="9"/>
      <c r="F2337" s="9"/>
      <c r="G2337" s="9"/>
      <c r="H2337" s="9"/>
      <c r="I2337" s="9"/>
      <c r="J2337" s="9"/>
      <c r="K2337" s="9"/>
      <c r="L2337" s="9"/>
    </row>
    <row r="2338" spans="2:12" ht="135" x14ac:dyDescent="0.25">
      <c r="B2338" s="9"/>
      <c r="C2338" s="9"/>
      <c r="D2338" s="9"/>
      <c r="E2338" s="9"/>
      <c r="F2338" s="9" t="s">
        <v>1977</v>
      </c>
      <c r="G2338" s="9"/>
      <c r="H2338" s="9"/>
      <c r="I2338" s="9"/>
      <c r="J2338" s="9"/>
      <c r="K2338" s="9"/>
      <c r="L2338" s="9"/>
    </row>
    <row r="2339" spans="2:12" ht="75" x14ac:dyDescent="0.25">
      <c r="B2339" s="9">
        <v>42</v>
      </c>
      <c r="C2339" s="9" t="s">
        <v>12</v>
      </c>
      <c r="D2339" s="9" t="s">
        <v>13</v>
      </c>
      <c r="E2339" s="9" t="s">
        <v>1996</v>
      </c>
      <c r="F2339" s="9" t="s">
        <v>15</v>
      </c>
      <c r="G2339" s="9" t="s">
        <v>1997</v>
      </c>
      <c r="H2339" s="9" t="s">
        <v>1995</v>
      </c>
      <c r="I2339" s="11">
        <v>14671</v>
      </c>
      <c r="J2339" s="9">
        <v>4</v>
      </c>
      <c r="K2339" s="9"/>
      <c r="L2339" s="9" t="s">
        <v>19</v>
      </c>
    </row>
    <row r="2340" spans="2:12" x14ac:dyDescent="0.25">
      <c r="B2340" s="9"/>
      <c r="C2340" s="9"/>
      <c r="D2340" s="9"/>
      <c r="E2340" s="9"/>
      <c r="F2340" s="9"/>
      <c r="G2340" s="9"/>
      <c r="H2340" s="9"/>
      <c r="I2340" s="9"/>
      <c r="J2340" s="9"/>
      <c r="K2340" s="9"/>
      <c r="L2340" s="9"/>
    </row>
    <row r="2341" spans="2:12" ht="210" x14ac:dyDescent="0.25">
      <c r="B2341" s="9"/>
      <c r="C2341" s="9"/>
      <c r="D2341" s="9"/>
      <c r="E2341" s="9"/>
      <c r="F2341" s="9"/>
      <c r="G2341" s="9" t="s">
        <v>1977</v>
      </c>
      <c r="H2341" s="9"/>
      <c r="I2341" s="9"/>
      <c r="J2341" s="9"/>
      <c r="K2341" s="9"/>
      <c r="L2341" s="9"/>
    </row>
    <row r="2342" spans="2:12" ht="75" x14ac:dyDescent="0.25">
      <c r="B2342" s="9">
        <v>43</v>
      </c>
      <c r="C2342" s="9" t="s">
        <v>12</v>
      </c>
      <c r="D2342" s="9" t="s">
        <v>13</v>
      </c>
      <c r="E2342" s="9" t="s">
        <v>1998</v>
      </c>
      <c r="F2342" s="9" t="s">
        <v>15</v>
      </c>
      <c r="G2342" s="9" t="s">
        <v>1999</v>
      </c>
      <c r="H2342" s="9" t="s">
        <v>1985</v>
      </c>
      <c r="I2342" s="11">
        <v>13271</v>
      </c>
      <c r="J2342" s="9">
        <v>4</v>
      </c>
      <c r="K2342" s="9"/>
      <c r="L2342" s="9" t="s">
        <v>19</v>
      </c>
    </row>
    <row r="2343" spans="2:12" x14ac:dyDescent="0.25">
      <c r="B2343" s="9"/>
      <c r="C2343" s="9"/>
      <c r="D2343" s="9"/>
      <c r="E2343" s="9"/>
      <c r="F2343" s="9"/>
      <c r="G2343" s="9"/>
      <c r="H2343" s="9"/>
      <c r="I2343" s="9"/>
      <c r="J2343" s="9"/>
      <c r="K2343" s="9"/>
      <c r="L2343" s="9"/>
    </row>
    <row r="2344" spans="2:12" ht="210" x14ac:dyDescent="0.25">
      <c r="B2344" s="9"/>
      <c r="C2344" s="9"/>
      <c r="D2344" s="9"/>
      <c r="E2344" s="9"/>
      <c r="F2344" s="9"/>
      <c r="G2344" s="9" t="s">
        <v>1977</v>
      </c>
      <c r="H2344" s="9"/>
      <c r="I2344" s="9"/>
      <c r="J2344" s="9"/>
      <c r="K2344" s="9"/>
      <c r="L2344" s="9"/>
    </row>
    <row r="2345" spans="2:12" ht="90" x14ac:dyDescent="0.25">
      <c r="B2345" s="9">
        <v>44</v>
      </c>
      <c r="C2345" s="9" t="s">
        <v>12</v>
      </c>
      <c r="D2345" s="9" t="s">
        <v>13</v>
      </c>
      <c r="E2345" s="9" t="s">
        <v>2000</v>
      </c>
      <c r="F2345" s="9" t="s">
        <v>15</v>
      </c>
      <c r="G2345" s="9" t="s">
        <v>2001</v>
      </c>
      <c r="H2345" s="9" t="s">
        <v>2003</v>
      </c>
      <c r="I2345" s="9" t="s">
        <v>2004</v>
      </c>
      <c r="J2345" s="9">
        <v>4</v>
      </c>
      <c r="K2345" s="9"/>
      <c r="L2345" s="9" t="s">
        <v>19</v>
      </c>
    </row>
    <row r="2346" spans="2:12" x14ac:dyDescent="0.25">
      <c r="B2346" s="9"/>
      <c r="C2346" s="9"/>
      <c r="D2346" s="9"/>
      <c r="E2346" s="9"/>
      <c r="F2346" s="9"/>
      <c r="G2346" s="9"/>
      <c r="H2346" s="9"/>
      <c r="I2346" s="9"/>
      <c r="J2346" s="9"/>
      <c r="K2346" s="9"/>
      <c r="L2346" s="9"/>
    </row>
    <row r="2347" spans="2:12" ht="255" x14ac:dyDescent="0.25">
      <c r="B2347" s="9"/>
      <c r="C2347" s="9"/>
      <c r="D2347" s="9"/>
      <c r="E2347" s="9"/>
      <c r="F2347" s="9"/>
      <c r="G2347" s="9" t="s">
        <v>2002</v>
      </c>
      <c r="H2347" s="9"/>
      <c r="I2347" s="9"/>
      <c r="J2347" s="9"/>
      <c r="K2347" s="9"/>
      <c r="L2347" s="9"/>
    </row>
    <row r="2348" spans="2:12" ht="75" x14ac:dyDescent="0.25">
      <c r="B2348" s="9">
        <v>45</v>
      </c>
      <c r="C2348" s="9" t="s">
        <v>12</v>
      </c>
      <c r="D2348" s="9" t="s">
        <v>13</v>
      </c>
      <c r="E2348" s="9" t="s">
        <v>2005</v>
      </c>
      <c r="F2348" s="9" t="s">
        <v>15</v>
      </c>
      <c r="G2348" s="9" t="s">
        <v>2006</v>
      </c>
      <c r="H2348" s="9" t="s">
        <v>2003</v>
      </c>
      <c r="I2348" s="9" t="s">
        <v>2007</v>
      </c>
      <c r="J2348" s="9">
        <v>4</v>
      </c>
      <c r="K2348" s="9"/>
      <c r="L2348" s="9" t="s">
        <v>19</v>
      </c>
    </row>
    <row r="2349" spans="2:12" x14ac:dyDescent="0.25">
      <c r="B2349" s="9"/>
      <c r="C2349" s="9"/>
      <c r="D2349" s="9"/>
      <c r="E2349" s="9"/>
      <c r="F2349" s="9"/>
      <c r="G2349" s="9"/>
      <c r="H2349" s="9"/>
      <c r="I2349" s="9"/>
      <c r="J2349" s="9"/>
      <c r="K2349" s="9"/>
      <c r="L2349" s="9"/>
    </row>
    <row r="2350" spans="2:12" ht="255" x14ac:dyDescent="0.25">
      <c r="B2350" s="9"/>
      <c r="C2350" s="9"/>
      <c r="D2350" s="9"/>
      <c r="E2350" s="9"/>
      <c r="F2350" s="9"/>
      <c r="G2350" s="9" t="s">
        <v>2002</v>
      </c>
      <c r="H2350" s="9"/>
      <c r="I2350" s="9"/>
      <c r="J2350" s="9"/>
      <c r="K2350" s="9"/>
      <c r="L2350" s="9"/>
    </row>
    <row r="2351" spans="2:12" ht="90" x14ac:dyDescent="0.25">
      <c r="B2351" s="9">
        <v>46</v>
      </c>
      <c r="C2351" s="9" t="s">
        <v>12</v>
      </c>
      <c r="D2351" s="9" t="s">
        <v>13</v>
      </c>
      <c r="E2351" s="9" t="s">
        <v>2008</v>
      </c>
      <c r="F2351" s="9" t="s">
        <v>15</v>
      </c>
      <c r="G2351" s="9" t="s">
        <v>2009</v>
      </c>
      <c r="H2351" s="9" t="s">
        <v>2011</v>
      </c>
      <c r="I2351" s="9" t="s">
        <v>2012</v>
      </c>
      <c r="J2351" s="9">
        <v>4</v>
      </c>
      <c r="K2351" s="9"/>
      <c r="L2351" s="9" t="s">
        <v>19</v>
      </c>
    </row>
    <row r="2352" spans="2:12" x14ac:dyDescent="0.25">
      <c r="B2352" s="9"/>
      <c r="C2352" s="9"/>
      <c r="D2352" s="9"/>
      <c r="E2352" s="9"/>
      <c r="F2352" s="9"/>
      <c r="G2352" s="9"/>
      <c r="H2352" s="9"/>
      <c r="I2352" s="9"/>
      <c r="J2352" s="9"/>
      <c r="K2352" s="9"/>
      <c r="L2352" s="9"/>
    </row>
    <row r="2353" spans="2:13" ht="210" x14ac:dyDescent="0.25">
      <c r="B2353" s="9"/>
      <c r="C2353" s="9"/>
      <c r="D2353" s="9"/>
      <c r="E2353" s="9"/>
      <c r="F2353" s="9"/>
      <c r="G2353" s="9" t="s">
        <v>2010</v>
      </c>
      <c r="H2353" s="9"/>
      <c r="I2353" s="9"/>
      <c r="J2353" s="9"/>
      <c r="K2353" s="9"/>
      <c r="L2353" s="9"/>
    </row>
    <row r="2354" spans="2:13" ht="75" x14ac:dyDescent="0.25">
      <c r="B2354" s="9">
        <v>47</v>
      </c>
      <c r="C2354" s="9" t="s">
        <v>12</v>
      </c>
      <c r="D2354" s="9" t="s">
        <v>13</v>
      </c>
      <c r="E2354" s="9" t="s">
        <v>2013</v>
      </c>
      <c r="F2354" s="9" t="s">
        <v>15</v>
      </c>
      <c r="G2354" s="9" t="s">
        <v>2014</v>
      </c>
      <c r="H2354" s="9" t="s">
        <v>2016</v>
      </c>
      <c r="I2354" s="10">
        <v>42063</v>
      </c>
      <c r="J2354" s="9">
        <v>4</v>
      </c>
      <c r="K2354" s="9"/>
      <c r="L2354" s="9" t="s">
        <v>19</v>
      </c>
    </row>
    <row r="2355" spans="2:13" x14ac:dyDescent="0.25">
      <c r="B2355" s="9"/>
      <c r="C2355" s="9"/>
      <c r="D2355" s="9"/>
      <c r="E2355" s="9"/>
      <c r="F2355" s="9"/>
      <c r="G2355" s="9"/>
      <c r="H2355" s="9"/>
      <c r="I2355" s="9"/>
      <c r="J2355" s="9"/>
      <c r="K2355" s="9"/>
      <c r="L2355" s="9"/>
    </row>
    <row r="2356" spans="2:13" ht="270" x14ac:dyDescent="0.25">
      <c r="B2356" s="9"/>
      <c r="C2356" s="9"/>
      <c r="D2356" s="9"/>
      <c r="E2356" s="9"/>
      <c r="F2356" s="9"/>
      <c r="G2356" s="9" t="s">
        <v>2015</v>
      </c>
      <c r="H2356" s="9"/>
      <c r="I2356" s="9"/>
      <c r="J2356" s="9"/>
      <c r="K2356" s="9"/>
      <c r="L2356" s="9"/>
    </row>
    <row r="2357" spans="2:13" ht="75" x14ac:dyDescent="0.25">
      <c r="B2357" s="9">
        <v>48</v>
      </c>
      <c r="C2357" s="9" t="s">
        <v>12</v>
      </c>
      <c r="D2357" s="9" t="s">
        <v>13</v>
      </c>
      <c r="E2357" s="9" t="s">
        <v>2017</v>
      </c>
      <c r="F2357" s="9" t="s">
        <v>15</v>
      </c>
      <c r="G2357" s="9" t="s">
        <v>2018</v>
      </c>
      <c r="H2357" s="9" t="s">
        <v>2016</v>
      </c>
      <c r="I2357" s="10">
        <v>42366</v>
      </c>
      <c r="J2357" s="9">
        <v>4</v>
      </c>
      <c r="K2357" s="9"/>
      <c r="L2357" s="9" t="s">
        <v>19</v>
      </c>
    </row>
    <row r="2358" spans="2:13" x14ac:dyDescent="0.25">
      <c r="B2358" s="9"/>
      <c r="C2358" s="9"/>
      <c r="D2358" s="9"/>
      <c r="E2358" s="9"/>
      <c r="F2358" s="9"/>
      <c r="G2358" s="9"/>
      <c r="H2358" s="9"/>
      <c r="I2358" s="9"/>
      <c r="J2358" s="9"/>
      <c r="K2358" s="9"/>
      <c r="L2358" s="9"/>
    </row>
    <row r="2359" spans="2:13" ht="270" x14ac:dyDescent="0.25">
      <c r="B2359" s="9"/>
      <c r="C2359" s="9"/>
      <c r="D2359" s="9"/>
      <c r="E2359" s="9"/>
      <c r="F2359" s="9"/>
      <c r="G2359" s="9" t="s">
        <v>2015</v>
      </c>
      <c r="H2359" s="9"/>
      <c r="I2359" s="9"/>
      <c r="J2359" s="9"/>
      <c r="K2359" s="9"/>
      <c r="L2359" s="9"/>
    </row>
    <row r="2360" spans="2:13" ht="75" x14ac:dyDescent="0.25">
      <c r="B2360" s="9">
        <v>49</v>
      </c>
      <c r="C2360" s="9" t="s">
        <v>12</v>
      </c>
      <c r="D2360" s="9" t="s">
        <v>13</v>
      </c>
      <c r="E2360" s="9" t="s">
        <v>2019</v>
      </c>
      <c r="F2360" s="9" t="s">
        <v>15</v>
      </c>
      <c r="G2360" s="9" t="s">
        <v>2020</v>
      </c>
      <c r="H2360" s="9" t="s">
        <v>2022</v>
      </c>
      <c r="I2360" s="10">
        <v>42183</v>
      </c>
      <c r="J2360" s="9">
        <v>4</v>
      </c>
      <c r="K2360" s="9"/>
      <c r="L2360" s="9" t="s">
        <v>19</v>
      </c>
    </row>
    <row r="2361" spans="2:13" x14ac:dyDescent="0.25">
      <c r="B2361" s="9"/>
      <c r="C2361" s="9"/>
      <c r="D2361" s="9"/>
      <c r="E2361" s="9"/>
      <c r="F2361" s="9"/>
      <c r="G2361" s="9"/>
      <c r="H2361" s="9"/>
      <c r="I2361" s="9"/>
      <c r="J2361" s="9"/>
      <c r="K2361" s="9"/>
      <c r="L2361" s="9"/>
    </row>
    <row r="2362" spans="2:13" ht="210" x14ac:dyDescent="0.25">
      <c r="B2362" s="9"/>
      <c r="C2362" s="9"/>
      <c r="D2362" s="9"/>
      <c r="E2362" s="9"/>
      <c r="F2362" s="9"/>
      <c r="G2362" s="9" t="s">
        <v>2021</v>
      </c>
      <c r="H2362" s="9"/>
      <c r="I2362" s="9"/>
      <c r="J2362" s="9"/>
      <c r="K2362" s="9"/>
      <c r="L2362" s="9"/>
    </row>
    <row r="2363" spans="2:13" ht="75" x14ac:dyDescent="0.25">
      <c r="B2363" s="9">
        <v>50</v>
      </c>
      <c r="C2363" s="9" t="s">
        <v>12</v>
      </c>
      <c r="D2363" s="9" t="s">
        <v>13</v>
      </c>
      <c r="E2363" s="9" t="s">
        <v>2023</v>
      </c>
      <c r="F2363" s="9" t="s">
        <v>15</v>
      </c>
      <c r="G2363" s="9" t="s">
        <v>2024</v>
      </c>
      <c r="H2363" s="9" t="s">
        <v>497</v>
      </c>
      <c r="I2363" s="10">
        <v>42122</v>
      </c>
      <c r="J2363" s="9">
        <v>4</v>
      </c>
      <c r="K2363" s="9"/>
      <c r="L2363" s="9" t="s">
        <v>19</v>
      </c>
    </row>
    <row r="2364" spans="2:13" x14ac:dyDescent="0.25">
      <c r="B2364" s="9"/>
      <c r="C2364" s="9"/>
      <c r="D2364" s="9"/>
      <c r="E2364" s="9"/>
      <c r="F2364" s="9"/>
      <c r="G2364" s="9"/>
      <c r="H2364" s="9"/>
      <c r="I2364" s="9"/>
      <c r="J2364" s="9"/>
      <c r="K2364" s="9"/>
      <c r="L2364" s="9"/>
    </row>
    <row r="2365" spans="2:13" ht="210" x14ac:dyDescent="0.25">
      <c r="B2365" s="9"/>
      <c r="C2365" s="9"/>
      <c r="D2365" s="9"/>
      <c r="E2365" s="9"/>
      <c r="F2365" s="9"/>
      <c r="G2365" s="9" t="s">
        <v>2021</v>
      </c>
      <c r="H2365" s="9"/>
      <c r="I2365" s="9"/>
      <c r="J2365" s="9"/>
      <c r="K2365" s="9"/>
      <c r="L2365" s="9"/>
    </row>
    <row r="2366" spans="2:13" ht="75" x14ac:dyDescent="0.25">
      <c r="B2366" s="9">
        <v>51</v>
      </c>
      <c r="C2366" s="9" t="s">
        <v>12</v>
      </c>
      <c r="D2366" s="9" t="s">
        <v>13</v>
      </c>
      <c r="E2366" s="9" t="s">
        <v>2025</v>
      </c>
      <c r="F2366" s="9" t="s">
        <v>15</v>
      </c>
      <c r="G2366" s="9" t="s">
        <v>2026</v>
      </c>
      <c r="H2366" s="9" t="s">
        <v>2011</v>
      </c>
      <c r="I2366" s="9" t="s">
        <v>2007</v>
      </c>
      <c r="J2366" s="9">
        <v>4</v>
      </c>
      <c r="K2366" s="9"/>
      <c r="L2366" s="9">
        <v>43</v>
      </c>
      <c r="M2366">
        <v>0</v>
      </c>
    </row>
    <row r="2367" spans="2:13" x14ac:dyDescent="0.25">
      <c r="B2367" s="9"/>
      <c r="C2367" s="9"/>
      <c r="D2367" s="9"/>
      <c r="E2367" s="9"/>
      <c r="F2367" s="9"/>
      <c r="G2367" s="9"/>
      <c r="H2367" s="9"/>
      <c r="I2367" s="9"/>
      <c r="J2367" s="9"/>
      <c r="K2367" s="9"/>
      <c r="L2367" s="9"/>
    </row>
    <row r="2368" spans="2:13" ht="300" x14ac:dyDescent="0.25">
      <c r="B2368" s="9"/>
      <c r="C2368" s="9"/>
      <c r="D2368" s="9"/>
      <c r="E2368" s="9"/>
      <c r="F2368" s="9"/>
      <c r="G2368" s="9" t="s">
        <v>2027</v>
      </c>
      <c r="H2368" s="9"/>
      <c r="I2368" s="9"/>
      <c r="J2368" s="9"/>
      <c r="K2368" s="9"/>
      <c r="L2368" s="9"/>
    </row>
    <row r="2369" spans="2:12" ht="75" x14ac:dyDescent="0.25">
      <c r="B2369" s="9">
        <v>52</v>
      </c>
      <c r="C2369" s="9" t="s">
        <v>12</v>
      </c>
      <c r="D2369" s="9" t="s">
        <v>13</v>
      </c>
      <c r="E2369" s="9" t="s">
        <v>2028</v>
      </c>
      <c r="F2369" s="9" t="s">
        <v>15</v>
      </c>
      <c r="G2369" s="9" t="s">
        <v>2029</v>
      </c>
      <c r="H2369" s="9" t="s">
        <v>1976</v>
      </c>
      <c r="I2369" s="9" t="s">
        <v>2031</v>
      </c>
      <c r="J2369" s="9">
        <v>4</v>
      </c>
      <c r="K2369" s="9"/>
      <c r="L2369" s="9" t="s">
        <v>19</v>
      </c>
    </row>
    <row r="2370" spans="2:12" x14ac:dyDescent="0.25">
      <c r="B2370" s="9"/>
      <c r="C2370" s="9"/>
      <c r="D2370" s="9"/>
      <c r="E2370" s="9"/>
      <c r="F2370" s="9"/>
      <c r="G2370" s="9"/>
      <c r="H2370" s="9"/>
      <c r="I2370" s="9"/>
      <c r="J2370" s="9"/>
      <c r="K2370" s="9"/>
      <c r="L2370" s="9"/>
    </row>
    <row r="2371" spans="2:12" ht="270" x14ac:dyDescent="0.25">
      <c r="B2371" s="9"/>
      <c r="C2371" s="9"/>
      <c r="D2371" s="9"/>
      <c r="E2371" s="9"/>
      <c r="F2371" s="9"/>
      <c r="G2371" s="9" t="s">
        <v>2030</v>
      </c>
      <c r="H2371" s="9"/>
      <c r="I2371" s="9"/>
      <c r="J2371" s="9"/>
      <c r="K2371" s="9"/>
      <c r="L2371" s="9"/>
    </row>
    <row r="2372" spans="2:12" ht="75" x14ac:dyDescent="0.25">
      <c r="B2372" s="9">
        <v>53</v>
      </c>
      <c r="C2372" s="9" t="s">
        <v>12</v>
      </c>
      <c r="D2372" s="9" t="s">
        <v>13</v>
      </c>
      <c r="E2372" s="9" t="s">
        <v>2032</v>
      </c>
      <c r="F2372" s="9" t="s">
        <v>15</v>
      </c>
      <c r="G2372" s="9" t="s">
        <v>2033</v>
      </c>
      <c r="H2372" s="9" t="s">
        <v>2035</v>
      </c>
      <c r="I2372" s="9" t="s">
        <v>2036</v>
      </c>
      <c r="J2372" s="9">
        <v>4</v>
      </c>
      <c r="K2372" s="9"/>
      <c r="L2372" s="9" t="s">
        <v>19</v>
      </c>
    </row>
    <row r="2373" spans="2:12" x14ac:dyDescent="0.25">
      <c r="B2373" s="9"/>
      <c r="C2373" s="9"/>
      <c r="D2373" s="9"/>
      <c r="E2373" s="9"/>
      <c r="F2373" s="9"/>
      <c r="G2373" s="9"/>
      <c r="H2373" s="9"/>
      <c r="I2373" s="9"/>
      <c r="J2373" s="9"/>
      <c r="K2373" s="9"/>
      <c r="L2373" s="9"/>
    </row>
    <row r="2374" spans="2:12" ht="225" x14ac:dyDescent="0.25">
      <c r="B2374" s="9"/>
      <c r="C2374" s="9"/>
      <c r="D2374" s="9"/>
      <c r="E2374" s="9"/>
      <c r="F2374" s="9"/>
      <c r="G2374" s="9" t="s">
        <v>2034</v>
      </c>
      <c r="H2374" s="9"/>
      <c r="I2374" s="9"/>
      <c r="J2374" s="9"/>
      <c r="K2374" s="9"/>
      <c r="L2374" s="9"/>
    </row>
    <row r="2375" spans="2:12" ht="90" x14ac:dyDescent="0.25">
      <c r="B2375" s="9">
        <v>54</v>
      </c>
      <c r="C2375" s="9" t="s">
        <v>12</v>
      </c>
      <c r="D2375" s="9" t="s">
        <v>13</v>
      </c>
      <c r="E2375" s="9" t="s">
        <v>2037</v>
      </c>
      <c r="F2375" s="9" t="s">
        <v>15</v>
      </c>
      <c r="G2375" s="9" t="s">
        <v>2038</v>
      </c>
      <c r="H2375" s="9" t="s">
        <v>2011</v>
      </c>
      <c r="I2375" s="9" t="s">
        <v>2040</v>
      </c>
      <c r="J2375" s="9">
        <v>4</v>
      </c>
      <c r="K2375" s="9"/>
      <c r="L2375" s="9" t="s">
        <v>19</v>
      </c>
    </row>
    <row r="2376" spans="2:12" x14ac:dyDescent="0.25">
      <c r="B2376" s="9"/>
      <c r="C2376" s="9"/>
      <c r="D2376" s="9"/>
      <c r="E2376" s="9"/>
      <c r="F2376" s="9"/>
      <c r="G2376" s="9"/>
      <c r="H2376" s="9"/>
      <c r="I2376" s="9"/>
      <c r="J2376" s="9"/>
      <c r="K2376" s="9"/>
      <c r="L2376" s="9"/>
    </row>
    <row r="2377" spans="2:12" ht="240" x14ac:dyDescent="0.25">
      <c r="B2377" s="9"/>
      <c r="C2377" s="9"/>
      <c r="D2377" s="9"/>
      <c r="E2377" s="9"/>
      <c r="F2377" s="9"/>
      <c r="G2377" s="9" t="s">
        <v>2039</v>
      </c>
      <c r="H2377" s="9"/>
      <c r="I2377" s="9"/>
      <c r="J2377" s="9"/>
      <c r="K2377" s="9"/>
      <c r="L2377" s="9"/>
    </row>
    <row r="2378" spans="2:12" ht="75" x14ac:dyDescent="0.25">
      <c r="B2378" s="9">
        <v>55</v>
      </c>
      <c r="C2378" s="9" t="s">
        <v>12</v>
      </c>
      <c r="D2378" s="9" t="s">
        <v>13</v>
      </c>
      <c r="E2378" s="9" t="s">
        <v>2041</v>
      </c>
      <c r="F2378" s="9" t="s">
        <v>15</v>
      </c>
      <c r="G2378" s="9" t="s">
        <v>2042</v>
      </c>
      <c r="H2378" s="9" t="s">
        <v>2044</v>
      </c>
      <c r="I2378" s="9" t="s">
        <v>2045</v>
      </c>
      <c r="J2378" s="9">
        <v>4</v>
      </c>
      <c r="K2378" s="9"/>
      <c r="L2378" s="9" t="s">
        <v>19</v>
      </c>
    </row>
    <row r="2379" spans="2:12" x14ac:dyDescent="0.25">
      <c r="B2379" s="9"/>
      <c r="C2379" s="9"/>
      <c r="D2379" s="9"/>
      <c r="E2379" s="9"/>
      <c r="F2379" s="9"/>
      <c r="G2379" s="9"/>
      <c r="H2379" s="9"/>
      <c r="I2379" s="9"/>
      <c r="J2379" s="9"/>
      <c r="K2379" s="9"/>
      <c r="L2379" s="9"/>
    </row>
    <row r="2380" spans="2:12" ht="135" x14ac:dyDescent="0.25">
      <c r="B2380" s="9"/>
      <c r="C2380" s="9"/>
      <c r="D2380" s="9"/>
      <c r="E2380" s="9"/>
      <c r="F2380" s="9"/>
      <c r="G2380" s="9" t="s">
        <v>2043</v>
      </c>
      <c r="H2380" s="9"/>
      <c r="I2380" s="9"/>
      <c r="J2380" s="9"/>
      <c r="K2380" s="9"/>
      <c r="L2380" s="9"/>
    </row>
    <row r="2381" spans="2:12" ht="75" x14ac:dyDescent="0.25">
      <c r="B2381" s="9">
        <v>56</v>
      </c>
      <c r="C2381" s="9" t="s">
        <v>12</v>
      </c>
      <c r="D2381" s="9" t="s">
        <v>13</v>
      </c>
      <c r="E2381" s="9" t="s">
        <v>2046</v>
      </c>
      <c r="F2381" s="9" t="s">
        <v>15</v>
      </c>
      <c r="G2381" s="9" t="s">
        <v>2047</v>
      </c>
      <c r="H2381" s="9" t="s">
        <v>2035</v>
      </c>
      <c r="I2381" s="9" t="s">
        <v>572</v>
      </c>
      <c r="J2381" s="9">
        <v>4</v>
      </c>
      <c r="K2381" s="9"/>
      <c r="L2381" s="9" t="s">
        <v>19</v>
      </c>
    </row>
    <row r="2382" spans="2:12" x14ac:dyDescent="0.25">
      <c r="B2382" s="9"/>
      <c r="C2382" s="9"/>
      <c r="D2382" s="9"/>
      <c r="E2382" s="9"/>
      <c r="F2382" s="9"/>
      <c r="G2382" s="9"/>
      <c r="H2382" s="9"/>
      <c r="I2382" s="9"/>
      <c r="J2382" s="9"/>
      <c r="K2382" s="9"/>
      <c r="L2382" s="9"/>
    </row>
    <row r="2383" spans="2:12" ht="270" x14ac:dyDescent="0.25">
      <c r="B2383" s="9"/>
      <c r="C2383" s="9"/>
      <c r="D2383" s="9"/>
      <c r="E2383" s="9"/>
      <c r="F2383" s="9"/>
      <c r="G2383" s="9" t="s">
        <v>2048</v>
      </c>
      <c r="H2383" s="9"/>
      <c r="I2383" s="9"/>
      <c r="J2383" s="9"/>
      <c r="K2383" s="9"/>
      <c r="L2383" s="9"/>
    </row>
    <row r="2384" spans="2:12" ht="75" x14ac:dyDescent="0.25">
      <c r="B2384" s="9">
        <v>57</v>
      </c>
      <c r="C2384" s="9" t="s">
        <v>12</v>
      </c>
      <c r="D2384" s="9" t="s">
        <v>13</v>
      </c>
      <c r="E2384" s="9" t="s">
        <v>2049</v>
      </c>
      <c r="F2384" s="9" t="s">
        <v>15</v>
      </c>
      <c r="G2384" s="9" t="s">
        <v>2050</v>
      </c>
      <c r="H2384" s="9" t="s">
        <v>1423</v>
      </c>
      <c r="I2384" s="9" t="s">
        <v>2052</v>
      </c>
      <c r="J2384" s="9">
        <v>4</v>
      </c>
      <c r="K2384" s="9"/>
      <c r="L2384" s="9" t="s">
        <v>19</v>
      </c>
    </row>
    <row r="2385" spans="2:12" x14ac:dyDescent="0.25">
      <c r="B2385" s="9"/>
      <c r="C2385" s="9"/>
      <c r="D2385" s="9"/>
      <c r="E2385" s="9"/>
      <c r="F2385" s="9"/>
      <c r="G2385" s="9"/>
      <c r="H2385" s="9"/>
      <c r="I2385" s="9"/>
      <c r="J2385" s="9"/>
      <c r="K2385" s="9"/>
      <c r="L2385" s="9"/>
    </row>
    <row r="2386" spans="2:12" ht="225" x14ac:dyDescent="0.25">
      <c r="B2386" s="9"/>
      <c r="C2386" s="9"/>
      <c r="D2386" s="9"/>
      <c r="E2386" s="9"/>
      <c r="F2386" s="9"/>
      <c r="G2386" s="9" t="s">
        <v>2051</v>
      </c>
      <c r="H2386" s="9"/>
      <c r="I2386" s="9"/>
      <c r="J2386" s="9"/>
      <c r="K2386" s="9"/>
      <c r="L2386" s="9"/>
    </row>
    <row r="2387" spans="2:12" ht="90" x14ac:dyDescent="0.25">
      <c r="B2387" s="9">
        <v>59</v>
      </c>
      <c r="C2387" s="9" t="s">
        <v>12</v>
      </c>
      <c r="D2387" s="9" t="s">
        <v>13</v>
      </c>
      <c r="E2387" s="9" t="s">
        <v>2053</v>
      </c>
      <c r="F2387" s="9" t="s">
        <v>15</v>
      </c>
      <c r="G2387" s="9" t="s">
        <v>2054</v>
      </c>
      <c r="H2387" s="9" t="s">
        <v>2003</v>
      </c>
      <c r="I2387" s="10">
        <v>42024</v>
      </c>
      <c r="J2387" s="9">
        <v>4</v>
      </c>
      <c r="K2387" s="9"/>
      <c r="L2387" s="9" t="s">
        <v>19</v>
      </c>
    </row>
    <row r="2388" spans="2:12" x14ac:dyDescent="0.25">
      <c r="B2388" s="9"/>
      <c r="C2388" s="9"/>
      <c r="D2388" s="9"/>
      <c r="E2388" s="9"/>
      <c r="F2388" s="9"/>
      <c r="G2388" s="9"/>
      <c r="H2388" s="9"/>
      <c r="I2388" s="9"/>
      <c r="J2388" s="9"/>
      <c r="K2388" s="9"/>
      <c r="L2388" s="9"/>
    </row>
    <row r="2389" spans="2:12" ht="285" x14ac:dyDescent="0.25">
      <c r="B2389" s="9"/>
      <c r="C2389" s="9"/>
      <c r="D2389" s="9"/>
      <c r="E2389" s="9"/>
      <c r="F2389" s="9"/>
      <c r="G2389" s="9" t="s">
        <v>2055</v>
      </c>
      <c r="H2389" s="9"/>
      <c r="I2389" s="9"/>
      <c r="J2389" s="9"/>
      <c r="K2389" s="9"/>
      <c r="L2389" s="9"/>
    </row>
    <row r="2390" spans="2:12" ht="75" x14ac:dyDescent="0.25">
      <c r="B2390" s="9">
        <v>60</v>
      </c>
      <c r="C2390" s="9" t="s">
        <v>12</v>
      </c>
      <c r="D2390" s="9" t="s">
        <v>13</v>
      </c>
      <c r="E2390" s="9" t="s">
        <v>2056</v>
      </c>
      <c r="F2390" s="9" t="s">
        <v>15</v>
      </c>
      <c r="G2390" s="9" t="s">
        <v>2057</v>
      </c>
      <c r="H2390" s="9" t="s">
        <v>2016</v>
      </c>
      <c r="I2390" s="10">
        <v>42203</v>
      </c>
      <c r="J2390" s="9">
        <v>4</v>
      </c>
      <c r="K2390" s="9"/>
      <c r="L2390" s="9" t="s">
        <v>19</v>
      </c>
    </row>
    <row r="2391" spans="2:12" x14ac:dyDescent="0.25">
      <c r="B2391" s="9"/>
      <c r="C2391" s="9"/>
      <c r="D2391" s="9"/>
      <c r="E2391" s="9"/>
      <c r="F2391" s="9"/>
      <c r="G2391" s="9"/>
      <c r="H2391" s="9"/>
      <c r="I2391" s="9"/>
      <c r="J2391" s="9"/>
      <c r="K2391" s="9"/>
      <c r="L2391" s="9"/>
    </row>
    <row r="2392" spans="2:12" ht="270" x14ac:dyDescent="0.25">
      <c r="B2392" s="9"/>
      <c r="C2392" s="9"/>
      <c r="D2392" s="9"/>
      <c r="E2392" s="9"/>
      <c r="F2392" s="9"/>
      <c r="G2392" s="9" t="s">
        <v>2058</v>
      </c>
      <c r="H2392" s="9"/>
      <c r="I2392" s="9"/>
      <c r="J2392" s="9"/>
      <c r="K2392" s="9"/>
      <c r="L2392" s="9"/>
    </row>
    <row r="2393" spans="2:12" ht="105" x14ac:dyDescent="0.25">
      <c r="B2393" s="9" t="s">
        <v>12</v>
      </c>
      <c r="C2393" s="9" t="s">
        <v>27</v>
      </c>
      <c r="D2393" s="9" t="s">
        <v>2059</v>
      </c>
      <c r="E2393" s="9" t="s">
        <v>15</v>
      </c>
      <c r="F2393" s="9" t="s">
        <v>2060</v>
      </c>
      <c r="G2393" s="9" t="s">
        <v>2062</v>
      </c>
      <c r="H2393" s="9" t="s">
        <v>1291</v>
      </c>
      <c r="I2393" s="9">
        <v>4</v>
      </c>
      <c r="J2393" s="9"/>
      <c r="K2393" s="9" t="s">
        <v>19</v>
      </c>
      <c r="L2393" s="9"/>
    </row>
    <row r="2394" spans="2:12" x14ac:dyDescent="0.25">
      <c r="B2394" s="9"/>
      <c r="C2394" s="9"/>
      <c r="D2394" s="9"/>
      <c r="E2394" s="9"/>
      <c r="F2394" s="9"/>
      <c r="G2394" s="9"/>
      <c r="H2394" s="9"/>
      <c r="I2394" s="9"/>
      <c r="J2394" s="9"/>
      <c r="K2394" s="9"/>
      <c r="L2394" s="9"/>
    </row>
    <row r="2395" spans="2:12" ht="195" x14ac:dyDescent="0.25">
      <c r="B2395" s="9"/>
      <c r="C2395" s="9"/>
      <c r="D2395" s="9"/>
      <c r="E2395" s="9"/>
      <c r="F2395" s="9" t="s">
        <v>2061</v>
      </c>
      <c r="G2395" s="9"/>
      <c r="H2395" s="9"/>
      <c r="I2395" s="9"/>
      <c r="J2395" s="9"/>
      <c r="K2395" s="9"/>
      <c r="L2395" s="9"/>
    </row>
    <row r="2396" spans="2:12" ht="75" x14ac:dyDescent="0.25">
      <c r="B2396" s="9">
        <v>62</v>
      </c>
      <c r="C2396" s="9" t="s">
        <v>12</v>
      </c>
      <c r="D2396" s="9" t="s">
        <v>27</v>
      </c>
      <c r="E2396" s="9" t="s">
        <v>2063</v>
      </c>
      <c r="F2396" s="9" t="s">
        <v>15</v>
      </c>
      <c r="G2396" s="9" t="s">
        <v>2064</v>
      </c>
      <c r="H2396" s="9" t="s">
        <v>2065</v>
      </c>
      <c r="I2396" s="9">
        <f>-4 / 30</f>
        <v>-0.13333333333333333</v>
      </c>
      <c r="J2396" s="9">
        <v>4</v>
      </c>
      <c r="K2396" s="9"/>
      <c r="L2396" s="9" t="s">
        <v>19</v>
      </c>
    </row>
    <row r="2397" spans="2:12" x14ac:dyDescent="0.25">
      <c r="B2397" s="9"/>
      <c r="C2397" s="9"/>
      <c r="D2397" s="9"/>
      <c r="E2397" s="9"/>
      <c r="F2397" s="9"/>
      <c r="G2397" s="9"/>
      <c r="H2397" s="9"/>
      <c r="I2397" s="9"/>
      <c r="J2397" s="9"/>
      <c r="K2397" s="9"/>
      <c r="L2397" s="9"/>
    </row>
    <row r="2398" spans="2:12" ht="285" x14ac:dyDescent="0.25">
      <c r="B2398" s="9"/>
      <c r="C2398" s="9"/>
      <c r="D2398" s="9"/>
      <c r="E2398" s="9"/>
      <c r="F2398" s="9"/>
      <c r="G2398" s="9" t="s">
        <v>2061</v>
      </c>
      <c r="H2398" s="9"/>
      <c r="I2398" s="9"/>
      <c r="J2398" s="9"/>
      <c r="K2398" s="9"/>
      <c r="L2398" s="9"/>
    </row>
    <row r="2399" spans="2:12" ht="75" x14ac:dyDescent="0.25">
      <c r="B2399" s="9">
        <v>63</v>
      </c>
      <c r="C2399" s="9" t="s">
        <v>12</v>
      </c>
      <c r="D2399" s="9" t="s">
        <v>27</v>
      </c>
      <c r="E2399" s="9" t="s">
        <v>2066</v>
      </c>
      <c r="F2399" s="9" t="s">
        <v>15</v>
      </c>
      <c r="G2399" s="9" t="s">
        <v>2067</v>
      </c>
      <c r="H2399" s="9" t="s">
        <v>2065</v>
      </c>
      <c r="I2399" s="9">
        <f>-1 / 30</f>
        <v>-3.3333333333333333E-2</v>
      </c>
      <c r="J2399" s="9">
        <v>4</v>
      </c>
      <c r="K2399" s="9"/>
      <c r="L2399" s="9" t="s">
        <v>19</v>
      </c>
    </row>
    <row r="2400" spans="2:12" x14ac:dyDescent="0.25">
      <c r="B2400" s="9"/>
      <c r="C2400" s="9"/>
      <c r="D2400" s="9"/>
      <c r="E2400" s="9"/>
      <c r="F2400" s="9"/>
      <c r="G2400" s="9"/>
      <c r="H2400" s="9"/>
      <c r="I2400" s="9"/>
      <c r="J2400" s="9"/>
      <c r="K2400" s="9"/>
      <c r="L2400" s="9"/>
    </row>
    <row r="2401" spans="2:12" ht="285" x14ac:dyDescent="0.25">
      <c r="B2401" s="9"/>
      <c r="C2401" s="9"/>
      <c r="D2401" s="9"/>
      <c r="E2401" s="9"/>
      <c r="F2401" s="9"/>
      <c r="G2401" s="9" t="s">
        <v>2061</v>
      </c>
      <c r="H2401" s="9"/>
      <c r="I2401" s="9"/>
      <c r="J2401" s="9"/>
      <c r="K2401" s="9"/>
      <c r="L2401" s="9"/>
    </row>
    <row r="2402" spans="2:12" ht="90" x14ac:dyDescent="0.25">
      <c r="B2402" s="9">
        <v>64</v>
      </c>
      <c r="C2402" s="9" t="s">
        <v>12</v>
      </c>
      <c r="D2402" s="9" t="s">
        <v>27</v>
      </c>
      <c r="E2402" s="9" t="s">
        <v>2068</v>
      </c>
      <c r="F2402" s="9" t="s">
        <v>15</v>
      </c>
      <c r="G2402" s="9" t="s">
        <v>2069</v>
      </c>
      <c r="H2402" s="9" t="s">
        <v>2070</v>
      </c>
      <c r="I2402" s="9" t="s">
        <v>2071</v>
      </c>
      <c r="J2402" s="9">
        <v>4</v>
      </c>
      <c r="K2402" s="9"/>
      <c r="L2402" s="9" t="s">
        <v>19</v>
      </c>
    </row>
    <row r="2403" spans="2:12" x14ac:dyDescent="0.25">
      <c r="B2403" s="9"/>
      <c r="C2403" s="9"/>
      <c r="D2403" s="9"/>
      <c r="E2403" s="9"/>
      <c r="F2403" s="9"/>
      <c r="G2403" s="9"/>
      <c r="H2403" s="9"/>
      <c r="I2403" s="9"/>
      <c r="J2403" s="9"/>
      <c r="K2403" s="9"/>
      <c r="L2403" s="9"/>
    </row>
    <row r="2404" spans="2:12" ht="285" x14ac:dyDescent="0.25">
      <c r="B2404" s="9"/>
      <c r="C2404" s="9"/>
      <c r="D2404" s="9"/>
      <c r="E2404" s="9"/>
      <c r="F2404" s="9"/>
      <c r="G2404" s="9" t="s">
        <v>2061</v>
      </c>
      <c r="H2404" s="9"/>
      <c r="I2404" s="9"/>
      <c r="J2404" s="9"/>
      <c r="K2404" s="9"/>
      <c r="L2404" s="9"/>
    </row>
    <row r="2405" spans="2:12" ht="90" x14ac:dyDescent="0.25">
      <c r="B2405" s="9">
        <v>65</v>
      </c>
      <c r="C2405" s="9" t="s">
        <v>12</v>
      </c>
      <c r="D2405" s="9" t="s">
        <v>27</v>
      </c>
      <c r="E2405" s="9" t="s">
        <v>2072</v>
      </c>
      <c r="F2405" s="9" t="s">
        <v>15</v>
      </c>
      <c r="G2405" s="9" t="s">
        <v>2073</v>
      </c>
      <c r="H2405" s="9" t="s">
        <v>2062</v>
      </c>
      <c r="I2405" s="9">
        <f>-3 / 30</f>
        <v>-0.1</v>
      </c>
      <c r="J2405" s="9">
        <v>4</v>
      </c>
      <c r="K2405" s="9"/>
      <c r="L2405" s="9" t="s">
        <v>19</v>
      </c>
    </row>
    <row r="2406" spans="2:12" x14ac:dyDescent="0.25">
      <c r="B2406" s="9"/>
      <c r="C2406" s="9"/>
      <c r="D2406" s="9"/>
      <c r="E2406" s="9"/>
      <c r="F2406" s="9"/>
      <c r="G2406" s="9"/>
      <c r="H2406" s="9"/>
      <c r="I2406" s="9"/>
      <c r="J2406" s="9"/>
      <c r="K2406" s="9"/>
      <c r="L2406" s="9"/>
    </row>
    <row r="2407" spans="2:12" ht="285" x14ac:dyDescent="0.25">
      <c r="B2407" s="9"/>
      <c r="C2407" s="9"/>
      <c r="D2407" s="9"/>
      <c r="E2407" s="9"/>
      <c r="F2407" s="9"/>
      <c r="G2407" s="9" t="s">
        <v>2061</v>
      </c>
      <c r="H2407" s="9"/>
      <c r="I2407" s="9"/>
      <c r="J2407" s="9"/>
      <c r="K2407" s="9"/>
      <c r="L2407" s="9"/>
    </row>
    <row r="2408" spans="2:12" ht="75" x14ac:dyDescent="0.25">
      <c r="B2408" s="9">
        <v>66</v>
      </c>
      <c r="C2408" s="9" t="s">
        <v>12</v>
      </c>
      <c r="D2408" s="9" t="s">
        <v>27</v>
      </c>
      <c r="E2408" s="9" t="s">
        <v>2074</v>
      </c>
      <c r="F2408" s="9" t="s">
        <v>15</v>
      </c>
      <c r="G2408" s="9" t="s">
        <v>2075</v>
      </c>
      <c r="H2408" s="9" t="s">
        <v>2070</v>
      </c>
      <c r="I2408" s="9">
        <f>-5 / 30</f>
        <v>-0.16666666666666666</v>
      </c>
      <c r="J2408" s="9">
        <v>4</v>
      </c>
      <c r="K2408" s="9"/>
      <c r="L2408" s="9" t="s">
        <v>19</v>
      </c>
    </row>
    <row r="2409" spans="2:12" x14ac:dyDescent="0.25">
      <c r="B2409" s="9"/>
      <c r="C2409" s="9"/>
      <c r="D2409" s="9"/>
      <c r="E2409" s="9"/>
      <c r="F2409" s="9"/>
      <c r="G2409" s="9"/>
      <c r="H2409" s="9"/>
      <c r="I2409" s="9"/>
      <c r="J2409" s="9"/>
      <c r="K2409" s="9"/>
      <c r="L2409" s="9"/>
    </row>
    <row r="2410" spans="2:12" ht="285" x14ac:dyDescent="0.25">
      <c r="B2410" s="9"/>
      <c r="C2410" s="9"/>
      <c r="D2410" s="9"/>
      <c r="E2410" s="9"/>
      <c r="F2410" s="9"/>
      <c r="G2410" s="9" t="s">
        <v>2061</v>
      </c>
      <c r="H2410" s="9"/>
      <c r="I2410" s="9"/>
      <c r="J2410" s="9"/>
      <c r="K2410" s="9"/>
      <c r="L2410" s="9"/>
    </row>
    <row r="2411" spans="2:12" ht="90" x14ac:dyDescent="0.25">
      <c r="B2411" s="9">
        <v>67</v>
      </c>
      <c r="C2411" s="9" t="s">
        <v>12</v>
      </c>
      <c r="D2411" s="9" t="s">
        <v>27</v>
      </c>
      <c r="E2411" s="9" t="s">
        <v>2076</v>
      </c>
      <c r="F2411" s="9" t="s">
        <v>15</v>
      </c>
      <c r="G2411" s="9" t="s">
        <v>2077</v>
      </c>
      <c r="H2411" s="9" t="s">
        <v>2079</v>
      </c>
      <c r="I2411" s="9">
        <f>-1 / 22</f>
        <v>-4.5454545454545456E-2</v>
      </c>
      <c r="J2411" s="9">
        <v>4</v>
      </c>
      <c r="K2411" s="9"/>
      <c r="L2411" s="9" t="s">
        <v>19</v>
      </c>
    </row>
    <row r="2412" spans="2:12" x14ac:dyDescent="0.25">
      <c r="B2412" s="9"/>
      <c r="C2412" s="9"/>
      <c r="D2412" s="9"/>
      <c r="E2412" s="9"/>
      <c r="F2412" s="9"/>
      <c r="G2412" s="9"/>
      <c r="H2412" s="9"/>
      <c r="I2412" s="9"/>
      <c r="J2412" s="9"/>
      <c r="K2412" s="9"/>
      <c r="L2412" s="9"/>
    </row>
    <row r="2413" spans="2:12" ht="210" x14ac:dyDescent="0.25">
      <c r="B2413" s="9"/>
      <c r="C2413" s="9"/>
      <c r="D2413" s="9"/>
      <c r="E2413" s="9"/>
      <c r="F2413" s="9"/>
      <c r="G2413" s="9" t="s">
        <v>2078</v>
      </c>
      <c r="H2413" s="9"/>
      <c r="I2413" s="9"/>
      <c r="J2413" s="9"/>
      <c r="K2413" s="9"/>
      <c r="L2413" s="9"/>
    </row>
    <row r="2414" spans="2:12" ht="90" x14ac:dyDescent="0.25">
      <c r="B2414" s="9">
        <v>68</v>
      </c>
      <c r="C2414" s="9" t="s">
        <v>12</v>
      </c>
      <c r="D2414" s="9" t="s">
        <v>27</v>
      </c>
      <c r="E2414" s="9" t="s">
        <v>2080</v>
      </c>
      <c r="F2414" s="9" t="s">
        <v>15</v>
      </c>
      <c r="G2414" s="9" t="s">
        <v>2081</v>
      </c>
      <c r="H2414" s="9" t="s">
        <v>2079</v>
      </c>
      <c r="I2414" s="9" t="s">
        <v>369</v>
      </c>
      <c r="J2414" s="9">
        <v>4</v>
      </c>
      <c r="K2414" s="9"/>
      <c r="L2414" s="9" t="s">
        <v>19</v>
      </c>
    </row>
    <row r="2415" spans="2:12" x14ac:dyDescent="0.25">
      <c r="B2415" s="9"/>
      <c r="C2415" s="9"/>
      <c r="D2415" s="9"/>
      <c r="E2415" s="9"/>
      <c r="F2415" s="9"/>
      <c r="G2415" s="9"/>
      <c r="H2415" s="9"/>
      <c r="I2415" s="9"/>
      <c r="J2415" s="9"/>
      <c r="K2415" s="9"/>
      <c r="L2415" s="9"/>
    </row>
    <row r="2416" spans="2:12" ht="210" x14ac:dyDescent="0.25">
      <c r="B2416" s="9"/>
      <c r="C2416" s="9"/>
      <c r="D2416" s="9"/>
      <c r="E2416" s="9"/>
      <c r="F2416" s="9"/>
      <c r="G2416" s="9" t="s">
        <v>2078</v>
      </c>
      <c r="H2416" s="9"/>
      <c r="I2416" s="9"/>
      <c r="J2416" s="9"/>
      <c r="K2416" s="9"/>
      <c r="L2416" s="9"/>
    </row>
    <row r="2417" spans="2:12" ht="90" x14ac:dyDescent="0.25">
      <c r="B2417" s="9">
        <v>69</v>
      </c>
      <c r="C2417" s="9" t="s">
        <v>12</v>
      </c>
      <c r="D2417" s="9" t="s">
        <v>27</v>
      </c>
      <c r="E2417" s="9" t="s">
        <v>2082</v>
      </c>
      <c r="F2417" s="9" t="s">
        <v>15</v>
      </c>
      <c r="G2417" s="9" t="s">
        <v>2083</v>
      </c>
      <c r="H2417" s="9" t="s">
        <v>2079</v>
      </c>
      <c r="I2417" s="9">
        <f>-1 / 24</f>
        <v>-4.1666666666666664E-2</v>
      </c>
      <c r="J2417" s="9">
        <v>4</v>
      </c>
      <c r="K2417" s="9"/>
      <c r="L2417" s="9" t="s">
        <v>19</v>
      </c>
    </row>
    <row r="2418" spans="2:12" x14ac:dyDescent="0.25">
      <c r="B2418" s="9"/>
      <c r="C2418" s="9"/>
      <c r="D2418" s="9"/>
      <c r="E2418" s="9"/>
      <c r="F2418" s="9"/>
      <c r="G2418" s="9"/>
      <c r="H2418" s="9"/>
      <c r="I2418" s="9"/>
      <c r="J2418" s="9"/>
      <c r="K2418" s="9"/>
      <c r="L2418" s="9"/>
    </row>
    <row r="2419" spans="2:12" ht="210" x14ac:dyDescent="0.25">
      <c r="B2419" s="9"/>
      <c r="C2419" s="9"/>
      <c r="D2419" s="9"/>
      <c r="E2419" s="9"/>
      <c r="F2419" s="9"/>
      <c r="G2419" s="9" t="s">
        <v>2078</v>
      </c>
      <c r="H2419" s="9"/>
      <c r="I2419" s="9"/>
      <c r="J2419" s="9"/>
      <c r="K2419" s="9"/>
      <c r="L2419" s="9"/>
    </row>
    <row r="2420" spans="2:12" ht="75" x14ac:dyDescent="0.25">
      <c r="B2420" s="9">
        <v>70</v>
      </c>
      <c r="C2420" s="9" t="s">
        <v>12</v>
      </c>
      <c r="D2420" s="9" t="s">
        <v>13</v>
      </c>
      <c r="E2420" s="9" t="s">
        <v>2084</v>
      </c>
      <c r="F2420" s="9" t="s">
        <v>15</v>
      </c>
      <c r="G2420" s="9" t="s">
        <v>2085</v>
      </c>
      <c r="H2420" s="9" t="s">
        <v>2086</v>
      </c>
      <c r="I2420" s="10">
        <v>42085</v>
      </c>
      <c r="J2420" s="9">
        <v>4</v>
      </c>
      <c r="K2420" s="9"/>
      <c r="L2420" s="9" t="s">
        <v>19</v>
      </c>
    </row>
    <row r="2421" spans="2:12" x14ac:dyDescent="0.25">
      <c r="B2421" s="9"/>
      <c r="C2421" s="9"/>
      <c r="D2421" s="9"/>
      <c r="E2421" s="9"/>
      <c r="F2421" s="9"/>
      <c r="G2421" s="9"/>
      <c r="H2421" s="9"/>
      <c r="I2421" s="9"/>
      <c r="J2421" s="9"/>
      <c r="K2421" s="9"/>
      <c r="L2421" s="9"/>
    </row>
    <row r="2422" spans="2:12" ht="210" x14ac:dyDescent="0.25">
      <c r="B2422" s="9"/>
      <c r="C2422" s="9"/>
      <c r="D2422" s="9"/>
      <c r="E2422" s="9"/>
      <c r="F2422" s="9"/>
      <c r="G2422" s="9" t="s">
        <v>2078</v>
      </c>
      <c r="H2422" s="9"/>
      <c r="I2422" s="9"/>
      <c r="J2422" s="9"/>
      <c r="K2422" s="9"/>
      <c r="L2422" s="9"/>
    </row>
    <row r="2423" spans="2:12" ht="75" x14ac:dyDescent="0.25">
      <c r="B2423" s="9">
        <v>71</v>
      </c>
      <c r="C2423" s="9" t="s">
        <v>12</v>
      </c>
      <c r="D2423" s="9" t="s">
        <v>13</v>
      </c>
      <c r="E2423" s="9" t="s">
        <v>2087</v>
      </c>
      <c r="F2423" s="9" t="s">
        <v>15</v>
      </c>
      <c r="G2423" s="9" t="s">
        <v>2088</v>
      </c>
      <c r="H2423" s="9" t="s">
        <v>2090</v>
      </c>
      <c r="I2423" s="10">
        <v>42026</v>
      </c>
      <c r="J2423" s="9">
        <v>4</v>
      </c>
      <c r="K2423" s="9"/>
      <c r="L2423" s="9" t="s">
        <v>19</v>
      </c>
    </row>
    <row r="2424" spans="2:12" x14ac:dyDescent="0.25">
      <c r="B2424" s="9"/>
      <c r="C2424" s="9"/>
      <c r="D2424" s="9"/>
      <c r="E2424" s="9"/>
      <c r="F2424" s="9"/>
      <c r="G2424" s="9"/>
      <c r="H2424" s="9"/>
      <c r="I2424" s="9"/>
      <c r="J2424" s="9"/>
      <c r="K2424" s="9"/>
      <c r="L2424" s="9"/>
    </row>
    <row r="2425" spans="2:12" ht="330" x14ac:dyDescent="0.25">
      <c r="B2425" s="9"/>
      <c r="C2425" s="9"/>
      <c r="D2425" s="9"/>
      <c r="E2425" s="9"/>
      <c r="F2425" s="9"/>
      <c r="G2425" s="9" t="s">
        <v>2089</v>
      </c>
      <c r="H2425" s="9"/>
      <c r="I2425" s="9"/>
      <c r="J2425" s="9"/>
      <c r="K2425" s="9"/>
      <c r="L2425" s="9"/>
    </row>
    <row r="2426" spans="2:12" ht="90" x14ac:dyDescent="0.25">
      <c r="B2426" s="9">
        <v>72</v>
      </c>
      <c r="C2426" s="9" t="s">
        <v>12</v>
      </c>
      <c r="D2426" s="9" t="s">
        <v>27</v>
      </c>
      <c r="E2426" s="9" t="s">
        <v>2091</v>
      </c>
      <c r="F2426" s="9" t="s">
        <v>15</v>
      </c>
      <c r="G2426" s="9" t="s">
        <v>2092</v>
      </c>
      <c r="H2426" s="9" t="s">
        <v>2090</v>
      </c>
      <c r="I2426" s="9" t="s">
        <v>834</v>
      </c>
      <c r="J2426" s="9">
        <v>4</v>
      </c>
      <c r="K2426" s="9"/>
      <c r="L2426" s="9" t="s">
        <v>19</v>
      </c>
    </row>
    <row r="2427" spans="2:12" x14ac:dyDescent="0.25">
      <c r="B2427" s="9"/>
      <c r="C2427" s="9"/>
      <c r="D2427" s="9"/>
      <c r="E2427" s="9"/>
      <c r="F2427" s="9"/>
      <c r="G2427" s="9"/>
      <c r="H2427" s="9"/>
      <c r="I2427" s="9"/>
      <c r="J2427" s="9"/>
      <c r="K2427" s="9"/>
      <c r="L2427" s="9"/>
    </row>
    <row r="2428" spans="2:12" ht="330" x14ac:dyDescent="0.25">
      <c r="B2428" s="9"/>
      <c r="C2428" s="9"/>
      <c r="D2428" s="9"/>
      <c r="E2428" s="9"/>
      <c r="F2428" s="9"/>
      <c r="G2428" s="9" t="s">
        <v>2089</v>
      </c>
      <c r="H2428" s="9"/>
      <c r="I2428" s="9"/>
      <c r="J2428" s="9"/>
      <c r="K2428" s="9"/>
      <c r="L2428" s="9"/>
    </row>
    <row r="2429" spans="2:12" ht="75" x14ac:dyDescent="0.25">
      <c r="B2429" s="9">
        <v>73</v>
      </c>
      <c r="C2429" s="9" t="s">
        <v>12</v>
      </c>
      <c r="D2429" s="9" t="s">
        <v>13</v>
      </c>
      <c r="E2429" s="9" t="s">
        <v>2093</v>
      </c>
      <c r="F2429" s="9" t="s">
        <v>15</v>
      </c>
      <c r="G2429" s="9" t="s">
        <v>2094</v>
      </c>
      <c r="H2429" s="9" t="s">
        <v>1934</v>
      </c>
      <c r="I2429" s="10">
        <v>42116</v>
      </c>
      <c r="J2429" s="9">
        <v>4</v>
      </c>
      <c r="K2429" s="9"/>
      <c r="L2429" s="9" t="s">
        <v>19</v>
      </c>
    </row>
    <row r="2430" spans="2:12" x14ac:dyDescent="0.25">
      <c r="B2430" s="9"/>
      <c r="C2430" s="9"/>
      <c r="D2430" s="9"/>
      <c r="E2430" s="9"/>
      <c r="F2430" s="9"/>
      <c r="G2430" s="9"/>
      <c r="H2430" s="9"/>
      <c r="I2430" s="9"/>
      <c r="J2430" s="9"/>
      <c r="K2430" s="9"/>
      <c r="L2430" s="9"/>
    </row>
    <row r="2431" spans="2:12" ht="255" x14ac:dyDescent="0.25">
      <c r="B2431" s="9"/>
      <c r="C2431" s="9"/>
      <c r="D2431" s="9"/>
      <c r="E2431" s="9"/>
      <c r="F2431" s="9"/>
      <c r="G2431" s="9" t="s">
        <v>2095</v>
      </c>
      <c r="H2431" s="9"/>
      <c r="I2431" s="9"/>
      <c r="J2431" s="9"/>
      <c r="K2431" s="9"/>
      <c r="L2431" s="9"/>
    </row>
    <row r="2432" spans="2:12" ht="75" x14ac:dyDescent="0.25">
      <c r="B2432" s="9">
        <v>74</v>
      </c>
      <c r="C2432" s="9" t="s">
        <v>12</v>
      </c>
      <c r="D2432" s="9" t="s">
        <v>13</v>
      </c>
      <c r="E2432" s="9" t="s">
        <v>2096</v>
      </c>
      <c r="F2432" s="9" t="s">
        <v>15</v>
      </c>
      <c r="G2432" s="9" t="s">
        <v>2097</v>
      </c>
      <c r="H2432" s="9" t="s">
        <v>1934</v>
      </c>
      <c r="I2432" s="10">
        <v>42026</v>
      </c>
      <c r="J2432" s="9">
        <v>4</v>
      </c>
      <c r="K2432" s="9"/>
      <c r="L2432" s="9" t="s">
        <v>19</v>
      </c>
    </row>
    <row r="2433" spans="2:12" x14ac:dyDescent="0.25">
      <c r="B2433" s="9"/>
      <c r="C2433" s="9"/>
      <c r="D2433" s="9"/>
      <c r="E2433" s="9"/>
      <c r="F2433" s="9"/>
      <c r="G2433" s="9"/>
      <c r="H2433" s="9"/>
      <c r="I2433" s="9"/>
      <c r="J2433" s="9"/>
      <c r="K2433" s="9"/>
      <c r="L2433" s="9"/>
    </row>
    <row r="2434" spans="2:12" ht="255" x14ac:dyDescent="0.25">
      <c r="B2434" s="9"/>
      <c r="C2434" s="9"/>
      <c r="D2434" s="9"/>
      <c r="E2434" s="9"/>
      <c r="F2434" s="9"/>
      <c r="G2434" s="9" t="s">
        <v>2095</v>
      </c>
      <c r="H2434" s="9"/>
      <c r="I2434" s="9"/>
      <c r="J2434" s="9"/>
      <c r="K2434" s="9"/>
      <c r="L2434" s="9"/>
    </row>
    <row r="2435" spans="2:12" ht="75" x14ac:dyDescent="0.25">
      <c r="B2435" s="9">
        <v>75</v>
      </c>
      <c r="C2435" s="9" t="s">
        <v>12</v>
      </c>
      <c r="D2435" s="9" t="s">
        <v>27</v>
      </c>
      <c r="E2435" s="9" t="s">
        <v>2098</v>
      </c>
      <c r="F2435" s="9" t="s">
        <v>15</v>
      </c>
      <c r="G2435" s="9" t="s">
        <v>2099</v>
      </c>
      <c r="H2435" s="9" t="s">
        <v>2101</v>
      </c>
      <c r="I2435" s="9">
        <f>-4 / 22</f>
        <v>-0.18181818181818182</v>
      </c>
      <c r="J2435" s="9">
        <v>4</v>
      </c>
      <c r="K2435" s="9"/>
      <c r="L2435" s="9" t="s">
        <v>19</v>
      </c>
    </row>
    <row r="2436" spans="2:12" x14ac:dyDescent="0.25">
      <c r="B2436" s="9"/>
      <c r="C2436" s="9"/>
      <c r="D2436" s="9"/>
      <c r="E2436" s="9"/>
      <c r="F2436" s="9"/>
      <c r="G2436" s="9"/>
      <c r="H2436" s="9"/>
      <c r="I2436" s="9"/>
      <c r="J2436" s="9"/>
      <c r="K2436" s="9"/>
      <c r="L2436" s="9"/>
    </row>
    <row r="2437" spans="2:12" ht="300" x14ac:dyDescent="0.25">
      <c r="B2437" s="9"/>
      <c r="C2437" s="9"/>
      <c r="D2437" s="9"/>
      <c r="E2437" s="9"/>
      <c r="F2437" s="9"/>
      <c r="G2437" s="9" t="s">
        <v>2100</v>
      </c>
      <c r="H2437" s="9"/>
      <c r="I2437" s="9"/>
      <c r="J2437" s="9"/>
      <c r="K2437" s="9"/>
      <c r="L2437" s="9"/>
    </row>
    <row r="2438" spans="2:12" ht="90" x14ac:dyDescent="0.25">
      <c r="B2438" s="9" t="s">
        <v>12</v>
      </c>
      <c r="C2438" s="9" t="s">
        <v>27</v>
      </c>
      <c r="D2438" s="9" t="s">
        <v>2102</v>
      </c>
      <c r="E2438" s="9" t="s">
        <v>15</v>
      </c>
      <c r="F2438" s="9" t="s">
        <v>2103</v>
      </c>
      <c r="G2438" s="9" t="s">
        <v>2062</v>
      </c>
      <c r="H2438" s="9">
        <f>-5 / 32</f>
        <v>-0.15625</v>
      </c>
      <c r="I2438" s="9">
        <v>4</v>
      </c>
      <c r="J2438" s="9"/>
      <c r="K2438" s="9" t="s">
        <v>19</v>
      </c>
      <c r="L2438" s="9"/>
    </row>
    <row r="2439" spans="2:12" x14ac:dyDescent="0.25">
      <c r="B2439" s="9"/>
      <c r="C2439" s="9"/>
      <c r="D2439" s="9"/>
      <c r="E2439" s="9"/>
      <c r="F2439" s="9"/>
      <c r="G2439" s="9"/>
      <c r="H2439" s="9"/>
      <c r="I2439" s="9"/>
      <c r="J2439" s="9"/>
      <c r="K2439" s="9"/>
      <c r="L2439" s="9"/>
    </row>
    <row r="2440" spans="2:12" ht="240" x14ac:dyDescent="0.25">
      <c r="B2440" s="9"/>
      <c r="C2440" s="9"/>
      <c r="D2440" s="9"/>
      <c r="E2440" s="9"/>
      <c r="F2440" s="9" t="s">
        <v>2104</v>
      </c>
      <c r="G2440" s="9"/>
      <c r="H2440" s="9"/>
      <c r="I2440" s="9"/>
      <c r="J2440" s="9"/>
      <c r="K2440" s="9"/>
      <c r="L2440" s="9"/>
    </row>
    <row r="2441" spans="2:12" ht="75" x14ac:dyDescent="0.25">
      <c r="B2441" s="9">
        <v>78</v>
      </c>
      <c r="C2441" s="9" t="s">
        <v>12</v>
      </c>
      <c r="D2441" s="9" t="s">
        <v>27</v>
      </c>
      <c r="E2441" s="9" t="s">
        <v>2105</v>
      </c>
      <c r="F2441" s="9" t="s">
        <v>15</v>
      </c>
      <c r="G2441" s="9" t="s">
        <v>2106</v>
      </c>
      <c r="H2441" s="9" t="s">
        <v>2062</v>
      </c>
      <c r="I2441" s="9">
        <f>-3 / 32</f>
        <v>-9.375E-2</v>
      </c>
      <c r="J2441" s="9">
        <v>4</v>
      </c>
      <c r="K2441" s="9"/>
      <c r="L2441" s="9" t="s">
        <v>19</v>
      </c>
    </row>
    <row r="2442" spans="2:12" x14ac:dyDescent="0.25">
      <c r="B2442" s="9"/>
      <c r="C2442" s="9"/>
      <c r="D2442" s="9"/>
      <c r="E2442" s="9"/>
      <c r="F2442" s="9"/>
      <c r="G2442" s="9"/>
      <c r="H2442" s="9"/>
      <c r="I2442" s="9"/>
      <c r="J2442" s="9"/>
      <c r="K2442" s="9"/>
      <c r="L2442" s="9"/>
    </row>
    <row r="2443" spans="2:12" ht="360" x14ac:dyDescent="0.25">
      <c r="B2443" s="9"/>
      <c r="C2443" s="9"/>
      <c r="D2443" s="9"/>
      <c r="E2443" s="9"/>
      <c r="F2443" s="9"/>
      <c r="G2443" s="9" t="s">
        <v>2104</v>
      </c>
      <c r="H2443" s="9"/>
      <c r="I2443" s="9"/>
      <c r="J2443" s="9"/>
      <c r="K2443" s="9"/>
      <c r="L2443" s="9"/>
    </row>
    <row r="2444" spans="2:12" ht="75" x14ac:dyDescent="0.25">
      <c r="B2444" s="9">
        <v>79</v>
      </c>
      <c r="C2444" s="9" t="s">
        <v>12</v>
      </c>
      <c r="D2444" s="9" t="s">
        <v>27</v>
      </c>
      <c r="E2444" s="9" t="s">
        <v>2107</v>
      </c>
      <c r="F2444" s="9" t="s">
        <v>15</v>
      </c>
      <c r="G2444" s="9" t="s">
        <v>2108</v>
      </c>
      <c r="H2444" s="9" t="s">
        <v>2101</v>
      </c>
      <c r="I2444" s="9" t="s">
        <v>345</v>
      </c>
      <c r="J2444" s="9">
        <v>4</v>
      </c>
      <c r="K2444" s="9"/>
      <c r="L2444" s="9" t="s">
        <v>19</v>
      </c>
    </row>
    <row r="2445" spans="2:12" x14ac:dyDescent="0.25">
      <c r="B2445" s="9"/>
      <c r="C2445" s="9"/>
      <c r="D2445" s="9"/>
      <c r="E2445" s="9"/>
      <c r="F2445" s="9"/>
      <c r="G2445" s="9"/>
      <c r="H2445" s="9"/>
      <c r="I2445" s="9"/>
      <c r="J2445" s="9"/>
      <c r="K2445" s="9"/>
      <c r="L2445" s="9"/>
    </row>
    <row r="2446" spans="2:12" ht="315" x14ac:dyDescent="0.25">
      <c r="B2446" s="9"/>
      <c r="C2446" s="9"/>
      <c r="D2446" s="9"/>
      <c r="E2446" s="9"/>
      <c r="F2446" s="9"/>
      <c r="G2446" s="9" t="s">
        <v>2109</v>
      </c>
      <c r="H2446" s="9"/>
      <c r="I2446" s="9"/>
      <c r="J2446" s="9"/>
      <c r="K2446" s="9"/>
      <c r="L2446" s="9"/>
    </row>
    <row r="2447" spans="2:12" ht="75" x14ac:dyDescent="0.25">
      <c r="B2447" s="9">
        <v>80</v>
      </c>
      <c r="C2447" s="9" t="s">
        <v>12</v>
      </c>
      <c r="D2447" s="9" t="s">
        <v>27</v>
      </c>
      <c r="E2447" s="9" t="s">
        <v>2110</v>
      </c>
      <c r="F2447" s="9" t="s">
        <v>15</v>
      </c>
      <c r="G2447" s="9" t="s">
        <v>2111</v>
      </c>
      <c r="H2447" s="9" t="s">
        <v>2101</v>
      </c>
      <c r="I2447" s="9">
        <f>-1 / 16</f>
        <v>-6.25E-2</v>
      </c>
      <c r="J2447" s="9">
        <v>4</v>
      </c>
      <c r="K2447" s="9"/>
      <c r="L2447" s="9" t="s">
        <v>19</v>
      </c>
    </row>
    <row r="2448" spans="2:12" x14ac:dyDescent="0.25">
      <c r="B2448" s="9"/>
      <c r="C2448" s="9"/>
      <c r="D2448" s="9"/>
      <c r="E2448" s="9"/>
      <c r="F2448" s="9"/>
      <c r="G2448" s="9"/>
      <c r="H2448" s="9"/>
      <c r="I2448" s="9"/>
      <c r="J2448" s="9"/>
      <c r="K2448" s="9"/>
      <c r="L2448" s="9"/>
    </row>
    <row r="2449" spans="2:12" ht="315" x14ac:dyDescent="0.25">
      <c r="B2449" s="9"/>
      <c r="C2449" s="9"/>
      <c r="D2449" s="9"/>
      <c r="E2449" s="9"/>
      <c r="F2449" s="9"/>
      <c r="G2449" s="9" t="s">
        <v>2109</v>
      </c>
      <c r="H2449" s="9"/>
      <c r="I2449" s="9"/>
      <c r="J2449" s="9"/>
      <c r="K2449" s="9"/>
      <c r="L2449" s="9"/>
    </row>
    <row r="2450" spans="2:12" ht="105" x14ac:dyDescent="0.25">
      <c r="B2450" s="9" t="s">
        <v>12</v>
      </c>
      <c r="C2450" s="9" t="s">
        <v>13</v>
      </c>
      <c r="D2450" s="9" t="s">
        <v>2112</v>
      </c>
      <c r="E2450" s="9" t="s">
        <v>15</v>
      </c>
      <c r="F2450" s="9" t="s">
        <v>2113</v>
      </c>
      <c r="G2450" s="9" t="s">
        <v>2115</v>
      </c>
      <c r="H2450" s="11">
        <v>11780</v>
      </c>
      <c r="I2450" s="9">
        <v>4</v>
      </c>
      <c r="J2450" s="9"/>
      <c r="K2450" s="9" t="s">
        <v>19</v>
      </c>
      <c r="L2450" s="9"/>
    </row>
    <row r="2451" spans="2:12" x14ac:dyDescent="0.25">
      <c r="B2451" s="9"/>
      <c r="C2451" s="9"/>
      <c r="D2451" s="9"/>
      <c r="E2451" s="9"/>
      <c r="F2451" s="9"/>
      <c r="G2451" s="9"/>
      <c r="H2451" s="9"/>
      <c r="I2451" s="9"/>
      <c r="J2451" s="9"/>
      <c r="K2451" s="9"/>
      <c r="L2451" s="9"/>
    </row>
    <row r="2452" spans="2:12" ht="165" x14ac:dyDescent="0.25">
      <c r="B2452" s="9"/>
      <c r="C2452" s="9"/>
      <c r="D2452" s="9"/>
      <c r="E2452" s="9"/>
      <c r="F2452" s="9" t="s">
        <v>2114</v>
      </c>
      <c r="G2452" s="9"/>
      <c r="H2452" s="9"/>
      <c r="I2452" s="9"/>
      <c r="J2452" s="9"/>
      <c r="K2452" s="9"/>
      <c r="L2452" s="9"/>
    </row>
    <row r="2453" spans="2:12" ht="75" x14ac:dyDescent="0.25">
      <c r="B2453" s="9">
        <v>38</v>
      </c>
      <c r="C2453" s="9" t="s">
        <v>12</v>
      </c>
      <c r="D2453" s="9" t="s">
        <v>13</v>
      </c>
      <c r="E2453" s="9" t="s">
        <v>2116</v>
      </c>
      <c r="F2453" s="9" t="s">
        <v>15</v>
      </c>
      <c r="G2453" s="9" t="s">
        <v>2117</v>
      </c>
      <c r="H2453" s="9" t="s">
        <v>2115</v>
      </c>
      <c r="I2453" s="11">
        <v>11810</v>
      </c>
      <c r="J2453" s="9">
        <v>4</v>
      </c>
      <c r="K2453" s="9"/>
      <c r="L2453" s="9" t="s">
        <v>19</v>
      </c>
    </row>
    <row r="2454" spans="2:12" x14ac:dyDescent="0.25">
      <c r="B2454" s="9"/>
      <c r="C2454" s="9"/>
      <c r="D2454" s="9"/>
      <c r="E2454" s="9"/>
      <c r="F2454" s="9"/>
      <c r="G2454" s="9"/>
      <c r="H2454" s="9"/>
      <c r="I2454" s="9"/>
      <c r="J2454" s="9"/>
      <c r="K2454" s="9"/>
      <c r="L2454" s="9"/>
    </row>
    <row r="2455" spans="2:12" ht="255" x14ac:dyDescent="0.25">
      <c r="B2455" s="9"/>
      <c r="C2455" s="9"/>
      <c r="D2455" s="9"/>
      <c r="E2455" s="9"/>
      <c r="F2455" s="9"/>
      <c r="G2455" s="9" t="s">
        <v>2114</v>
      </c>
      <c r="H2455" s="9"/>
      <c r="I2455" s="9"/>
      <c r="J2455" s="9"/>
      <c r="K2455" s="9"/>
      <c r="L2455" s="9"/>
    </row>
    <row r="2456" spans="2:12" ht="75" x14ac:dyDescent="0.25">
      <c r="B2456" s="9">
        <v>39</v>
      </c>
      <c r="C2456" s="9" t="s">
        <v>12</v>
      </c>
      <c r="D2456" s="9" t="s">
        <v>27</v>
      </c>
      <c r="E2456" s="9" t="s">
        <v>2118</v>
      </c>
      <c r="F2456" s="9" t="s">
        <v>15</v>
      </c>
      <c r="G2456" s="9" t="s">
        <v>2119</v>
      </c>
      <c r="H2456" s="9" t="s">
        <v>2121</v>
      </c>
      <c r="I2456" s="9">
        <f>-4 / 20</f>
        <v>-0.2</v>
      </c>
      <c r="J2456" s="9">
        <v>4</v>
      </c>
      <c r="K2456" s="9"/>
      <c r="L2456" s="9" t="s">
        <v>19</v>
      </c>
    </row>
    <row r="2457" spans="2:12" x14ac:dyDescent="0.25">
      <c r="B2457" s="9"/>
      <c r="C2457" s="9"/>
      <c r="D2457" s="9"/>
      <c r="E2457" s="9"/>
      <c r="F2457" s="9"/>
      <c r="G2457" s="9"/>
      <c r="H2457" s="9"/>
      <c r="I2457" s="9"/>
      <c r="J2457" s="9"/>
      <c r="K2457" s="9"/>
      <c r="L2457" s="9"/>
    </row>
    <row r="2458" spans="2:12" ht="195" x14ac:dyDescent="0.25">
      <c r="B2458" s="9"/>
      <c r="C2458" s="9"/>
      <c r="D2458" s="9"/>
      <c r="E2458" s="9"/>
      <c r="F2458" s="9"/>
      <c r="G2458" s="9" t="s">
        <v>2120</v>
      </c>
      <c r="H2458" s="9"/>
      <c r="I2458" s="9"/>
      <c r="J2458" s="9"/>
      <c r="K2458" s="9"/>
      <c r="L2458" s="9"/>
    </row>
    <row r="2459" spans="2:12" ht="75" x14ac:dyDescent="0.25">
      <c r="B2459" s="9">
        <v>40</v>
      </c>
      <c r="C2459" s="9" t="s">
        <v>12</v>
      </c>
      <c r="D2459" s="9" t="s">
        <v>13</v>
      </c>
      <c r="E2459" s="9" t="s">
        <v>2122</v>
      </c>
      <c r="F2459" s="9" t="s">
        <v>15</v>
      </c>
      <c r="G2459" s="9" t="s">
        <v>2123</v>
      </c>
      <c r="H2459" s="9" t="s">
        <v>2125</v>
      </c>
      <c r="I2459" s="11">
        <v>11720</v>
      </c>
      <c r="J2459" s="9">
        <v>4</v>
      </c>
      <c r="K2459" s="9"/>
      <c r="L2459" s="9" t="s">
        <v>19</v>
      </c>
    </row>
    <row r="2460" spans="2:12" x14ac:dyDescent="0.25">
      <c r="B2460" s="9"/>
      <c r="C2460" s="9"/>
      <c r="D2460" s="9"/>
      <c r="E2460" s="9"/>
      <c r="F2460" s="9"/>
      <c r="G2460" s="9"/>
      <c r="H2460" s="9"/>
      <c r="I2460" s="9"/>
      <c r="J2460" s="9"/>
      <c r="K2460" s="9"/>
      <c r="L2460" s="9"/>
    </row>
    <row r="2461" spans="2:12" ht="360" x14ac:dyDescent="0.25">
      <c r="B2461" s="9"/>
      <c r="C2461" s="9"/>
      <c r="D2461" s="9"/>
      <c r="E2461" s="9"/>
      <c r="F2461" s="9"/>
      <c r="G2461" s="9" t="s">
        <v>2124</v>
      </c>
      <c r="H2461" s="9"/>
      <c r="I2461" s="9"/>
      <c r="J2461" s="9"/>
      <c r="K2461" s="9"/>
      <c r="L2461" s="9"/>
    </row>
    <row r="2462" spans="2:12" ht="75" x14ac:dyDescent="0.25">
      <c r="B2462" s="9">
        <v>41</v>
      </c>
      <c r="C2462" s="9" t="s">
        <v>12</v>
      </c>
      <c r="D2462" s="9" t="s">
        <v>27</v>
      </c>
      <c r="E2462" s="9" t="s">
        <v>2126</v>
      </c>
      <c r="F2462" s="9" t="s">
        <v>15</v>
      </c>
      <c r="G2462" s="9" t="s">
        <v>2127</v>
      </c>
      <c r="H2462" s="9" t="s">
        <v>2129</v>
      </c>
      <c r="I2462" s="9">
        <f>-3 / 30</f>
        <v>-0.1</v>
      </c>
      <c r="J2462" s="9">
        <v>4</v>
      </c>
      <c r="K2462" s="9"/>
      <c r="L2462" s="9" t="s">
        <v>19</v>
      </c>
    </row>
    <row r="2463" spans="2:12" x14ac:dyDescent="0.25">
      <c r="B2463" s="9"/>
      <c r="C2463" s="9"/>
      <c r="D2463" s="9"/>
      <c r="E2463" s="9"/>
      <c r="F2463" s="9"/>
      <c r="G2463" s="9"/>
      <c r="H2463" s="9"/>
      <c r="I2463" s="9"/>
      <c r="J2463" s="9"/>
      <c r="K2463" s="9"/>
      <c r="L2463" s="9"/>
    </row>
    <row r="2464" spans="2:12" ht="315" x14ac:dyDescent="0.25">
      <c r="B2464" s="9"/>
      <c r="C2464" s="9"/>
      <c r="D2464" s="9"/>
      <c r="E2464" s="9"/>
      <c r="F2464" s="9"/>
      <c r="G2464" s="9" t="s">
        <v>2128</v>
      </c>
      <c r="H2464" s="9"/>
      <c r="I2464" s="9"/>
      <c r="J2464" s="9"/>
      <c r="K2464" s="9"/>
      <c r="L2464" s="9"/>
    </row>
    <row r="2465" spans="2:12" ht="75" x14ac:dyDescent="0.25">
      <c r="B2465" s="9">
        <v>42</v>
      </c>
      <c r="C2465" s="9" t="s">
        <v>12</v>
      </c>
      <c r="D2465" s="9" t="s">
        <v>27</v>
      </c>
      <c r="E2465" s="9" t="s">
        <v>2130</v>
      </c>
      <c r="F2465" s="9" t="s">
        <v>15</v>
      </c>
      <c r="G2465" s="9" t="s">
        <v>2131</v>
      </c>
      <c r="H2465" s="9" t="s">
        <v>2065</v>
      </c>
      <c r="I2465" s="9">
        <f>-4 / 24</f>
        <v>-0.16666666666666666</v>
      </c>
      <c r="J2465" s="9">
        <v>4</v>
      </c>
      <c r="K2465" s="9"/>
      <c r="L2465" s="9" t="s">
        <v>19</v>
      </c>
    </row>
    <row r="2466" spans="2:12" x14ac:dyDescent="0.25">
      <c r="B2466" s="9"/>
      <c r="C2466" s="9"/>
      <c r="D2466" s="9"/>
      <c r="E2466" s="9"/>
      <c r="F2466" s="9"/>
      <c r="G2466" s="9"/>
      <c r="H2466" s="9"/>
      <c r="I2466" s="9"/>
      <c r="J2466" s="9"/>
      <c r="K2466" s="9"/>
      <c r="L2466" s="9"/>
    </row>
    <row r="2467" spans="2:12" ht="255" x14ac:dyDescent="0.25">
      <c r="B2467" s="9"/>
      <c r="C2467" s="9"/>
      <c r="D2467" s="9"/>
      <c r="E2467" s="9"/>
      <c r="F2467" s="9"/>
      <c r="G2467" s="9" t="s">
        <v>2132</v>
      </c>
      <c r="H2467" s="9"/>
      <c r="I2467" s="9"/>
      <c r="J2467" s="9"/>
      <c r="K2467" s="9"/>
      <c r="L2467" s="9"/>
    </row>
    <row r="2468" spans="2:12" ht="75" x14ac:dyDescent="0.25">
      <c r="B2468" s="9">
        <v>43</v>
      </c>
      <c r="C2468" s="9" t="s">
        <v>12</v>
      </c>
      <c r="D2468" s="9" t="s">
        <v>27</v>
      </c>
      <c r="E2468" s="9" t="s">
        <v>2133</v>
      </c>
      <c r="F2468" s="9" t="s">
        <v>15</v>
      </c>
      <c r="G2468" s="9" t="s">
        <v>2134</v>
      </c>
      <c r="H2468" s="9" t="s">
        <v>2115</v>
      </c>
      <c r="I2468" s="9" t="s">
        <v>211</v>
      </c>
      <c r="J2468" s="9">
        <v>4</v>
      </c>
      <c r="K2468" s="9"/>
      <c r="L2468" s="9" t="s">
        <v>19</v>
      </c>
    </row>
    <row r="2469" spans="2:12" x14ac:dyDescent="0.25">
      <c r="B2469" s="9"/>
      <c r="C2469" s="9"/>
      <c r="D2469" s="9"/>
      <c r="E2469" s="9"/>
      <c r="F2469" s="9"/>
      <c r="G2469" s="9"/>
      <c r="H2469" s="9"/>
      <c r="I2469" s="9"/>
      <c r="J2469" s="9"/>
      <c r="K2469" s="9"/>
      <c r="L2469" s="9"/>
    </row>
    <row r="2470" spans="2:12" ht="225" x14ac:dyDescent="0.25">
      <c r="B2470" s="9"/>
      <c r="C2470" s="9"/>
      <c r="D2470" s="9"/>
      <c r="E2470" s="9"/>
      <c r="F2470" s="9"/>
      <c r="G2470" s="9" t="s">
        <v>2135</v>
      </c>
      <c r="H2470" s="9"/>
      <c r="I2470" s="9"/>
      <c r="J2470" s="9"/>
      <c r="K2470" s="9"/>
      <c r="L2470" s="9"/>
    </row>
    <row r="2471" spans="2:12" ht="75" x14ac:dyDescent="0.25">
      <c r="B2471" s="9" t="s">
        <v>12</v>
      </c>
      <c r="C2471" s="9" t="s">
        <v>13</v>
      </c>
      <c r="D2471" s="9" t="s">
        <v>2136</v>
      </c>
      <c r="E2471" s="9" t="s">
        <v>15</v>
      </c>
      <c r="F2471" s="9" t="s">
        <v>2137</v>
      </c>
      <c r="G2471" s="9" t="s">
        <v>2138</v>
      </c>
      <c r="H2471" s="10">
        <v>42201</v>
      </c>
      <c r="I2471" s="9">
        <v>4</v>
      </c>
      <c r="J2471" s="9"/>
      <c r="K2471" s="9" t="s">
        <v>19</v>
      </c>
    </row>
    <row r="2472" spans="2:12" x14ac:dyDescent="0.25">
      <c r="B2472" s="9"/>
      <c r="C2472" s="9"/>
      <c r="D2472" s="9"/>
      <c r="E2472" s="9"/>
      <c r="F2472" s="9"/>
      <c r="G2472" s="9"/>
      <c r="H2472" s="9"/>
      <c r="I2472" s="9"/>
      <c r="J2472" s="9"/>
      <c r="K2472" s="9"/>
    </row>
    <row r="2473" spans="2:12" ht="150" x14ac:dyDescent="0.25">
      <c r="B2473" s="9"/>
      <c r="C2473" s="9"/>
      <c r="D2473" s="9"/>
      <c r="E2473" s="9"/>
      <c r="F2473" s="9" t="s">
        <v>2139</v>
      </c>
      <c r="G2473" s="9"/>
      <c r="H2473" s="9"/>
      <c r="I2473" s="9"/>
      <c r="J2473" s="9"/>
      <c r="K2473" s="9"/>
    </row>
    <row r="2474" spans="2:12" ht="90" x14ac:dyDescent="0.25">
      <c r="B2474" s="9" t="s">
        <v>12</v>
      </c>
      <c r="C2474" s="9" t="s">
        <v>13</v>
      </c>
      <c r="D2474" s="9" t="s">
        <v>2140</v>
      </c>
      <c r="E2474" s="9" t="s">
        <v>15</v>
      </c>
      <c r="F2474" s="9" t="s">
        <v>2141</v>
      </c>
      <c r="G2474" s="9" t="s">
        <v>2143</v>
      </c>
      <c r="H2474" s="10">
        <v>42267</v>
      </c>
      <c r="I2474" s="9">
        <v>4</v>
      </c>
      <c r="J2474" s="9"/>
      <c r="K2474" s="9" t="s">
        <v>19</v>
      </c>
      <c r="L2474" s="9"/>
    </row>
    <row r="2475" spans="2:12" x14ac:dyDescent="0.25">
      <c r="B2475" s="9"/>
      <c r="C2475" s="9"/>
      <c r="D2475" s="9"/>
      <c r="E2475" s="9"/>
      <c r="F2475" s="9"/>
      <c r="G2475" s="9"/>
      <c r="H2475" s="9"/>
      <c r="I2475" s="9"/>
      <c r="J2475" s="9"/>
      <c r="K2475" s="9"/>
      <c r="L2475" s="9"/>
    </row>
    <row r="2476" spans="2:12" ht="225" x14ac:dyDescent="0.25">
      <c r="B2476" s="9"/>
      <c r="C2476" s="9"/>
      <c r="D2476" s="9"/>
      <c r="E2476" s="9"/>
      <c r="F2476" s="9" t="s">
        <v>2142</v>
      </c>
      <c r="G2476" s="9"/>
      <c r="H2476" s="9"/>
      <c r="I2476" s="9"/>
      <c r="J2476" s="9"/>
      <c r="K2476" s="9"/>
      <c r="L2476" s="9"/>
    </row>
    <row r="2477" spans="2:12" ht="90" x14ac:dyDescent="0.25">
      <c r="B2477" s="9">
        <v>57</v>
      </c>
      <c r="C2477" s="9" t="s">
        <v>12</v>
      </c>
      <c r="D2477" s="9" t="s">
        <v>13</v>
      </c>
      <c r="E2477" s="9" t="s">
        <v>2144</v>
      </c>
      <c r="F2477" s="9" t="s">
        <v>15</v>
      </c>
      <c r="G2477" s="9" t="s">
        <v>2145</v>
      </c>
      <c r="H2477" s="9" t="s">
        <v>2147</v>
      </c>
      <c r="I2477" s="10">
        <v>42324</v>
      </c>
      <c r="J2477" s="9">
        <v>4</v>
      </c>
      <c r="K2477" s="9"/>
      <c r="L2477" s="9" t="s">
        <v>19</v>
      </c>
    </row>
    <row r="2478" spans="2:12" x14ac:dyDescent="0.25">
      <c r="B2478" s="9"/>
      <c r="C2478" s="9"/>
      <c r="D2478" s="9"/>
      <c r="E2478" s="9"/>
      <c r="F2478" s="9"/>
      <c r="G2478" s="9"/>
      <c r="H2478" s="9"/>
      <c r="I2478" s="9"/>
      <c r="J2478" s="9"/>
      <c r="K2478" s="9"/>
      <c r="L2478" s="9"/>
    </row>
    <row r="2479" spans="2:12" ht="150" x14ac:dyDescent="0.25">
      <c r="B2479" s="9"/>
      <c r="C2479" s="9"/>
      <c r="D2479" s="9"/>
      <c r="E2479" s="9"/>
      <c r="F2479" s="9"/>
      <c r="G2479" s="9" t="s">
        <v>2146</v>
      </c>
      <c r="H2479" s="9"/>
      <c r="I2479" s="9"/>
      <c r="J2479" s="9"/>
      <c r="K2479" s="9"/>
      <c r="L2479" s="9"/>
    </row>
    <row r="2480" spans="2:12" ht="90" x14ac:dyDescent="0.25">
      <c r="B2480" s="9" t="s">
        <v>12</v>
      </c>
      <c r="C2480" s="9" t="s">
        <v>13</v>
      </c>
      <c r="D2480" s="9" t="s">
        <v>2148</v>
      </c>
      <c r="E2480" s="9" t="s">
        <v>15</v>
      </c>
      <c r="F2480" s="9" t="s">
        <v>2149</v>
      </c>
      <c r="G2480" s="9" t="s">
        <v>2151</v>
      </c>
      <c r="H2480" s="10">
        <v>42016</v>
      </c>
      <c r="I2480" s="9">
        <v>4</v>
      </c>
      <c r="J2480" s="9"/>
      <c r="K2480" s="9" t="s">
        <v>19</v>
      </c>
    </row>
    <row r="2481" spans="2:12" x14ac:dyDescent="0.25">
      <c r="B2481" s="9"/>
      <c r="C2481" s="9"/>
      <c r="D2481" s="9"/>
      <c r="E2481" s="9"/>
      <c r="F2481" s="9"/>
      <c r="G2481" s="9"/>
      <c r="H2481" s="9"/>
      <c r="I2481" s="9"/>
      <c r="J2481" s="9"/>
      <c r="K2481" s="9"/>
    </row>
    <row r="2482" spans="2:12" ht="165" x14ac:dyDescent="0.25">
      <c r="B2482" s="9"/>
      <c r="C2482" s="9"/>
      <c r="D2482" s="9"/>
      <c r="E2482" s="9"/>
      <c r="F2482" s="9" t="s">
        <v>2150</v>
      </c>
      <c r="G2482" s="9"/>
      <c r="H2482" s="9"/>
      <c r="I2482" s="9"/>
      <c r="J2482" s="9"/>
      <c r="K2482" s="9"/>
    </row>
    <row r="2483" spans="2:12" ht="105" x14ac:dyDescent="0.25">
      <c r="B2483" s="9" t="s">
        <v>12</v>
      </c>
      <c r="C2483" s="9" t="s">
        <v>13</v>
      </c>
      <c r="D2483" s="9" t="s">
        <v>2152</v>
      </c>
      <c r="E2483" s="9" t="s">
        <v>15</v>
      </c>
      <c r="F2483" s="9" t="s">
        <v>2153</v>
      </c>
      <c r="G2483" s="9" t="s">
        <v>2155</v>
      </c>
      <c r="H2483" s="10">
        <v>42210</v>
      </c>
      <c r="I2483" s="9">
        <v>4</v>
      </c>
      <c r="J2483" s="9"/>
      <c r="K2483" s="9" t="s">
        <v>19</v>
      </c>
      <c r="L2483" s="9"/>
    </row>
    <row r="2484" spans="2:12" x14ac:dyDescent="0.25">
      <c r="B2484" s="9"/>
      <c r="C2484" s="9"/>
      <c r="D2484" s="9"/>
      <c r="E2484" s="9"/>
      <c r="F2484" s="9"/>
      <c r="G2484" s="9"/>
      <c r="H2484" s="9"/>
      <c r="I2484" s="9"/>
      <c r="J2484" s="9"/>
      <c r="K2484" s="9"/>
      <c r="L2484" s="9"/>
    </row>
    <row r="2485" spans="2:12" ht="165" x14ac:dyDescent="0.25">
      <c r="B2485" s="9"/>
      <c r="C2485" s="9"/>
      <c r="D2485" s="9"/>
      <c r="E2485" s="9"/>
      <c r="F2485" s="9" t="s">
        <v>2154</v>
      </c>
      <c r="G2485" s="9"/>
      <c r="H2485" s="9"/>
      <c r="I2485" s="9"/>
      <c r="J2485" s="9"/>
      <c r="K2485" s="9"/>
      <c r="L2485" s="9"/>
    </row>
    <row r="2486" spans="2:12" ht="60" x14ac:dyDescent="0.25">
      <c r="B2486" s="9">
        <v>3</v>
      </c>
      <c r="C2486" s="9" t="s">
        <v>12</v>
      </c>
      <c r="D2486" s="9" t="s">
        <v>27</v>
      </c>
      <c r="E2486" s="9" t="s">
        <v>2156</v>
      </c>
      <c r="F2486" s="9" t="s">
        <v>15</v>
      </c>
      <c r="G2486" s="9" t="s">
        <v>2157</v>
      </c>
      <c r="H2486" s="9" t="s">
        <v>2158</v>
      </c>
      <c r="I2486" s="9">
        <f>-12 / 30</f>
        <v>-0.4</v>
      </c>
      <c r="J2486" s="9">
        <v>4</v>
      </c>
      <c r="K2486" s="9"/>
      <c r="L2486" s="9" t="s">
        <v>19</v>
      </c>
    </row>
    <row r="2487" spans="2:12" ht="75" x14ac:dyDescent="0.25">
      <c r="B2487" s="9">
        <v>4</v>
      </c>
      <c r="C2487" s="9" t="s">
        <v>12</v>
      </c>
      <c r="D2487" s="9" t="s">
        <v>13</v>
      </c>
      <c r="E2487" s="9" t="s">
        <v>2159</v>
      </c>
      <c r="F2487" s="9" t="s">
        <v>15</v>
      </c>
      <c r="G2487" s="9" t="s">
        <v>2160</v>
      </c>
      <c r="H2487" s="9" t="s">
        <v>2162</v>
      </c>
      <c r="I2487" s="11">
        <v>16497</v>
      </c>
      <c r="J2487" s="9">
        <v>4</v>
      </c>
      <c r="K2487" s="9"/>
      <c r="L2487" s="9" t="s">
        <v>19</v>
      </c>
    </row>
    <row r="2488" spans="2:12" x14ac:dyDescent="0.25">
      <c r="B2488" s="9"/>
      <c r="C2488" s="9"/>
      <c r="D2488" s="9"/>
      <c r="E2488" s="9"/>
      <c r="F2488" s="9"/>
      <c r="G2488" s="9"/>
      <c r="H2488" s="9"/>
      <c r="I2488" s="9"/>
      <c r="J2488" s="9"/>
      <c r="K2488" s="9"/>
      <c r="L2488" s="9"/>
    </row>
    <row r="2489" spans="2:12" ht="285" x14ac:dyDescent="0.25">
      <c r="B2489" s="9"/>
      <c r="C2489" s="9"/>
      <c r="D2489" s="9"/>
      <c r="E2489" s="9"/>
      <c r="F2489" s="9"/>
      <c r="G2489" s="9" t="s">
        <v>2161</v>
      </c>
      <c r="H2489" s="9"/>
      <c r="I2489" s="9"/>
      <c r="J2489" s="9"/>
      <c r="K2489" s="9"/>
      <c r="L2489" s="9"/>
    </row>
    <row r="2490" spans="2:12" ht="75" x14ac:dyDescent="0.25">
      <c r="B2490" s="9">
        <v>5</v>
      </c>
      <c r="C2490" s="9" t="s">
        <v>12</v>
      </c>
      <c r="D2490" s="9" t="s">
        <v>13</v>
      </c>
      <c r="E2490" s="9" t="s">
        <v>2163</v>
      </c>
      <c r="F2490" s="9" t="s">
        <v>15</v>
      </c>
      <c r="G2490" s="9" t="s">
        <v>2164</v>
      </c>
      <c r="H2490" s="9" t="s">
        <v>2166</v>
      </c>
      <c r="I2490" s="11">
        <v>14611</v>
      </c>
      <c r="J2490" s="9">
        <v>4</v>
      </c>
      <c r="K2490" s="9"/>
      <c r="L2490" s="9" t="s">
        <v>19</v>
      </c>
    </row>
    <row r="2491" spans="2:12" x14ac:dyDescent="0.25">
      <c r="B2491" s="9"/>
      <c r="C2491" s="9"/>
      <c r="D2491" s="9"/>
      <c r="E2491" s="9"/>
      <c r="F2491" s="9"/>
      <c r="G2491" s="9"/>
      <c r="H2491" s="9"/>
      <c r="I2491" s="9"/>
      <c r="J2491" s="9"/>
      <c r="K2491" s="9"/>
      <c r="L2491" s="9"/>
    </row>
    <row r="2492" spans="2:12" ht="270" x14ac:dyDescent="0.25">
      <c r="B2492" s="9"/>
      <c r="C2492" s="9"/>
      <c r="D2492" s="9"/>
      <c r="E2492" s="9"/>
      <c r="F2492" s="9"/>
      <c r="G2492" s="9" t="s">
        <v>2165</v>
      </c>
      <c r="H2492" s="9"/>
      <c r="I2492" s="9"/>
      <c r="J2492" s="9"/>
      <c r="K2492" s="9"/>
      <c r="L2492" s="9"/>
    </row>
    <row r="2493" spans="2:12" ht="105" x14ac:dyDescent="0.25">
      <c r="B2493" s="9" t="s">
        <v>12</v>
      </c>
      <c r="C2493" s="9" t="s">
        <v>13</v>
      </c>
      <c r="D2493" s="9" t="s">
        <v>2167</v>
      </c>
      <c r="E2493" s="9" t="s">
        <v>15</v>
      </c>
      <c r="F2493" s="9" t="s">
        <v>2168</v>
      </c>
      <c r="G2493" s="9" t="s">
        <v>2170</v>
      </c>
      <c r="H2493" s="11">
        <v>12966</v>
      </c>
      <c r="I2493" s="9">
        <v>4</v>
      </c>
      <c r="J2493" s="9"/>
      <c r="K2493" s="9" t="s">
        <v>19</v>
      </c>
    </row>
    <row r="2494" spans="2:12" x14ac:dyDescent="0.25">
      <c r="B2494" s="9"/>
      <c r="C2494" s="9"/>
      <c r="D2494" s="9"/>
      <c r="E2494" s="9"/>
      <c r="F2494" s="9"/>
      <c r="G2494" s="9"/>
      <c r="H2494" s="9"/>
      <c r="I2494" s="9"/>
      <c r="J2494" s="9"/>
      <c r="K2494" s="9"/>
    </row>
    <row r="2495" spans="2:12" ht="180" x14ac:dyDescent="0.25">
      <c r="B2495" s="9"/>
      <c r="C2495" s="9"/>
      <c r="D2495" s="9"/>
      <c r="E2495" s="9"/>
      <c r="F2495" s="9" t="s">
        <v>2169</v>
      </c>
      <c r="G2495" s="9"/>
      <c r="H2495" s="9"/>
      <c r="I2495" s="9"/>
      <c r="J2495" s="9"/>
      <c r="K2495" s="9"/>
    </row>
    <row r="2496" spans="2:12" ht="105" x14ac:dyDescent="0.25">
      <c r="B2496" s="9" t="s">
        <v>12</v>
      </c>
      <c r="C2496" s="9" t="s">
        <v>13</v>
      </c>
      <c r="D2496" s="9" t="s">
        <v>2171</v>
      </c>
      <c r="E2496" s="9" t="s">
        <v>15</v>
      </c>
      <c r="F2496" s="9" t="s">
        <v>2172</v>
      </c>
      <c r="G2496" s="9" t="s">
        <v>2174</v>
      </c>
      <c r="H2496" s="10">
        <v>42124</v>
      </c>
      <c r="I2496" s="9">
        <v>4</v>
      </c>
      <c r="J2496" s="9"/>
      <c r="K2496" s="9" t="s">
        <v>19</v>
      </c>
      <c r="L2496" s="9"/>
    </row>
    <row r="2497" spans="2:12" x14ac:dyDescent="0.25">
      <c r="B2497" s="9"/>
      <c r="C2497" s="9"/>
      <c r="D2497" s="9"/>
      <c r="E2497" s="9"/>
      <c r="F2497" s="9"/>
      <c r="G2497" s="9"/>
      <c r="H2497" s="9"/>
      <c r="I2497" s="9"/>
      <c r="J2497" s="9"/>
      <c r="K2497" s="9"/>
      <c r="L2497" s="9"/>
    </row>
    <row r="2498" spans="2:12" ht="120" x14ac:dyDescent="0.25">
      <c r="B2498" s="9"/>
      <c r="C2498" s="9"/>
      <c r="D2498" s="9"/>
      <c r="E2498" s="9"/>
      <c r="F2498" s="9" t="s">
        <v>2173</v>
      </c>
      <c r="G2498" s="9"/>
      <c r="H2498" s="9"/>
      <c r="I2498" s="9"/>
      <c r="J2498" s="9"/>
      <c r="K2498" s="9"/>
      <c r="L2498" s="9"/>
    </row>
    <row r="2499" spans="2:12" ht="150" x14ac:dyDescent="0.25">
      <c r="B2499" s="9">
        <v>17</v>
      </c>
      <c r="C2499" s="9" t="s">
        <v>12</v>
      </c>
      <c r="D2499" s="9" t="s">
        <v>13</v>
      </c>
      <c r="E2499" s="9" t="s">
        <v>2175</v>
      </c>
      <c r="F2499" s="9" t="s">
        <v>15</v>
      </c>
      <c r="G2499" s="9" t="s">
        <v>2176</v>
      </c>
      <c r="H2499" s="9" t="s">
        <v>2178</v>
      </c>
      <c r="I2499" s="10">
        <v>42089</v>
      </c>
      <c r="J2499" s="9">
        <v>4</v>
      </c>
      <c r="K2499" s="9"/>
      <c r="L2499" s="9" t="s">
        <v>19</v>
      </c>
    </row>
    <row r="2500" spans="2:12" x14ac:dyDescent="0.25">
      <c r="B2500" s="9"/>
      <c r="C2500" s="9"/>
      <c r="D2500" s="9"/>
      <c r="E2500" s="9"/>
      <c r="F2500" s="9"/>
      <c r="G2500" s="9"/>
      <c r="H2500" s="9"/>
      <c r="I2500" s="9"/>
      <c r="J2500" s="9"/>
      <c r="K2500" s="9"/>
      <c r="L2500" s="9"/>
    </row>
    <row r="2501" spans="2:12" ht="255" x14ac:dyDescent="0.25">
      <c r="B2501" s="9"/>
      <c r="C2501" s="9"/>
      <c r="D2501" s="9"/>
      <c r="E2501" s="9"/>
      <c r="F2501" s="9"/>
      <c r="G2501" s="9" t="s">
        <v>2177</v>
      </c>
      <c r="H2501" s="9"/>
      <c r="I2501" s="9"/>
      <c r="J2501" s="9"/>
      <c r="K2501" s="9"/>
      <c r="L2501" s="9"/>
    </row>
    <row r="2502" spans="2:12" ht="90" x14ac:dyDescent="0.25">
      <c r="B2502" s="9">
        <v>18</v>
      </c>
      <c r="C2502" s="9" t="s">
        <v>12</v>
      </c>
      <c r="D2502" s="9" t="s">
        <v>13</v>
      </c>
      <c r="E2502" s="9" t="s">
        <v>2179</v>
      </c>
      <c r="F2502" s="9" t="s">
        <v>15</v>
      </c>
      <c r="G2502" s="9" t="s">
        <v>2180</v>
      </c>
      <c r="H2502" s="9" t="s">
        <v>2182</v>
      </c>
      <c r="I2502" s="10">
        <v>42358</v>
      </c>
      <c r="J2502" s="9">
        <v>4</v>
      </c>
      <c r="K2502" s="9"/>
      <c r="L2502" s="9" t="s">
        <v>19</v>
      </c>
    </row>
    <row r="2503" spans="2:12" x14ac:dyDescent="0.25">
      <c r="B2503" s="9"/>
      <c r="C2503" s="9"/>
      <c r="D2503" s="9"/>
      <c r="E2503" s="9"/>
      <c r="F2503" s="9"/>
      <c r="G2503" s="9"/>
      <c r="H2503" s="9"/>
      <c r="I2503" s="9"/>
      <c r="J2503" s="9"/>
      <c r="K2503" s="9"/>
      <c r="L2503" s="9"/>
    </row>
    <row r="2504" spans="2:12" ht="360" x14ac:dyDescent="0.25">
      <c r="B2504" s="9"/>
      <c r="C2504" s="9"/>
      <c r="D2504" s="9"/>
      <c r="E2504" s="9"/>
      <c r="F2504" s="9"/>
      <c r="G2504" s="9" t="s">
        <v>2181</v>
      </c>
      <c r="H2504" s="9"/>
      <c r="I2504" s="9"/>
      <c r="J2504" s="9"/>
      <c r="K2504" s="9"/>
      <c r="L2504" s="9"/>
    </row>
    <row r="2505" spans="2:12" ht="105" x14ac:dyDescent="0.25">
      <c r="B2505" s="9" t="s">
        <v>12</v>
      </c>
      <c r="C2505" s="9" t="s">
        <v>13</v>
      </c>
      <c r="D2505" s="9" t="s">
        <v>2183</v>
      </c>
      <c r="E2505" s="9" t="s">
        <v>15</v>
      </c>
      <c r="F2505" s="9" t="s">
        <v>2184</v>
      </c>
      <c r="G2505" s="9" t="s">
        <v>2186</v>
      </c>
      <c r="H2505" s="10">
        <v>42149</v>
      </c>
      <c r="I2505" s="9">
        <v>4</v>
      </c>
      <c r="J2505" s="9"/>
      <c r="K2505" s="9" t="s">
        <v>19</v>
      </c>
    </row>
    <row r="2506" spans="2:12" x14ac:dyDescent="0.25">
      <c r="B2506" s="9"/>
      <c r="C2506" s="9"/>
      <c r="D2506" s="9"/>
      <c r="E2506" s="9"/>
      <c r="F2506" s="9"/>
      <c r="G2506" s="9"/>
      <c r="H2506" s="9"/>
      <c r="I2506" s="9"/>
      <c r="J2506" s="9"/>
      <c r="K2506" s="9"/>
    </row>
    <row r="2507" spans="2:12" ht="225" x14ac:dyDescent="0.25">
      <c r="B2507" s="9"/>
      <c r="C2507" s="9"/>
      <c r="D2507" s="9"/>
      <c r="E2507" s="9"/>
      <c r="F2507" s="9" t="s">
        <v>2185</v>
      </c>
      <c r="G2507" s="9"/>
      <c r="H2507" s="9"/>
      <c r="I2507" s="9"/>
      <c r="J2507" s="9"/>
      <c r="K2507" s="9"/>
    </row>
    <row r="2508" spans="2:12" ht="105" x14ac:dyDescent="0.25">
      <c r="B2508" s="9" t="s">
        <v>12</v>
      </c>
      <c r="C2508" s="9" t="s">
        <v>13</v>
      </c>
      <c r="D2508" s="9" t="s">
        <v>2187</v>
      </c>
      <c r="E2508" s="9" t="s">
        <v>15</v>
      </c>
      <c r="F2508" s="9" t="s">
        <v>2188</v>
      </c>
      <c r="G2508" s="9" t="s">
        <v>2186</v>
      </c>
      <c r="H2508" s="10">
        <v>42110</v>
      </c>
      <c r="I2508" s="9">
        <v>4</v>
      </c>
      <c r="J2508" s="9"/>
      <c r="K2508" s="9" t="s">
        <v>19</v>
      </c>
      <c r="L2508" s="9"/>
    </row>
    <row r="2509" spans="2:12" x14ac:dyDescent="0.25">
      <c r="B2509" s="9"/>
      <c r="C2509" s="9"/>
      <c r="D2509" s="9"/>
      <c r="E2509" s="9"/>
      <c r="F2509" s="9"/>
      <c r="G2509" s="9"/>
      <c r="H2509" s="9"/>
      <c r="I2509" s="9"/>
      <c r="J2509" s="9"/>
      <c r="K2509" s="9"/>
      <c r="L2509" s="9"/>
    </row>
    <row r="2510" spans="2:12" ht="150" x14ac:dyDescent="0.25">
      <c r="B2510" s="9"/>
      <c r="C2510" s="9"/>
      <c r="D2510" s="9"/>
      <c r="E2510" s="9"/>
      <c r="F2510" s="9" t="s">
        <v>2189</v>
      </c>
      <c r="G2510" s="9"/>
      <c r="H2510" s="9"/>
      <c r="I2510" s="9"/>
      <c r="J2510" s="9"/>
      <c r="K2510" s="9"/>
      <c r="L2510" s="9"/>
    </row>
    <row r="2511" spans="2:12" ht="165" x14ac:dyDescent="0.25">
      <c r="B2511" s="9">
        <v>31</v>
      </c>
      <c r="C2511" s="9" t="s">
        <v>12</v>
      </c>
      <c r="D2511" s="9" t="s">
        <v>13</v>
      </c>
      <c r="E2511" s="9" t="s">
        <v>2190</v>
      </c>
      <c r="F2511" s="9" t="s">
        <v>15</v>
      </c>
      <c r="G2511" s="9" t="s">
        <v>2191</v>
      </c>
      <c r="H2511" s="9" t="s">
        <v>2193</v>
      </c>
      <c r="I2511" s="10">
        <v>42051</v>
      </c>
      <c r="J2511" s="9">
        <v>4</v>
      </c>
      <c r="K2511" s="9"/>
      <c r="L2511" s="9" t="s">
        <v>19</v>
      </c>
    </row>
    <row r="2512" spans="2:12" x14ac:dyDescent="0.25">
      <c r="B2512" s="9"/>
      <c r="C2512" s="9"/>
      <c r="D2512" s="9"/>
      <c r="E2512" s="9"/>
      <c r="F2512" s="9"/>
      <c r="G2512" s="9"/>
      <c r="H2512" s="9"/>
      <c r="I2512" s="9"/>
      <c r="J2512" s="9"/>
      <c r="K2512" s="9"/>
      <c r="L2512" s="9"/>
    </row>
    <row r="2513" spans="2:13" ht="270" x14ac:dyDescent="0.25">
      <c r="B2513" s="9"/>
      <c r="C2513" s="9"/>
      <c r="D2513" s="9"/>
      <c r="E2513" s="9"/>
      <c r="F2513" s="9"/>
      <c r="G2513" s="9" t="s">
        <v>2192</v>
      </c>
      <c r="H2513" s="9"/>
      <c r="I2513" s="9"/>
      <c r="J2513" s="9"/>
      <c r="K2513" s="9"/>
      <c r="L2513" s="9"/>
    </row>
    <row r="2514" spans="2:13" ht="150" x14ac:dyDescent="0.25">
      <c r="B2514" s="9">
        <v>32</v>
      </c>
      <c r="C2514" s="9" t="s">
        <v>12</v>
      </c>
      <c r="D2514" s="9" t="s">
        <v>13</v>
      </c>
      <c r="E2514" s="9" t="s">
        <v>2194</v>
      </c>
      <c r="F2514" s="9" t="s">
        <v>15</v>
      </c>
      <c r="G2514" s="9" t="s">
        <v>2195</v>
      </c>
      <c r="H2514" s="9" t="s">
        <v>2197</v>
      </c>
      <c r="I2514" s="10">
        <v>42140</v>
      </c>
      <c r="J2514" s="9">
        <v>4</v>
      </c>
      <c r="K2514" s="9"/>
      <c r="L2514" s="9">
        <v>51</v>
      </c>
      <c r="M2514" s="9">
        <v>0</v>
      </c>
    </row>
    <row r="2515" spans="2:13" x14ac:dyDescent="0.25">
      <c r="B2515" s="9"/>
      <c r="C2515" s="9"/>
      <c r="D2515" s="9"/>
      <c r="E2515" s="9"/>
      <c r="F2515" s="9"/>
      <c r="G2515" s="9"/>
      <c r="H2515" s="9"/>
      <c r="I2515" s="9"/>
      <c r="J2515" s="9"/>
      <c r="K2515" s="9"/>
      <c r="L2515" s="9"/>
    </row>
    <row r="2516" spans="2:13" ht="300" x14ac:dyDescent="0.25">
      <c r="B2516" s="9"/>
      <c r="C2516" s="9"/>
      <c r="D2516" s="9"/>
      <c r="E2516" s="9"/>
      <c r="F2516" s="9"/>
      <c r="G2516" s="9" t="s">
        <v>2196</v>
      </c>
      <c r="H2516" s="9"/>
      <c r="I2516" s="9"/>
      <c r="J2516" s="9"/>
      <c r="K2516" s="9"/>
      <c r="L2516" s="9"/>
    </row>
    <row r="2517" spans="2:13" ht="180" x14ac:dyDescent="0.25">
      <c r="B2517" s="9">
        <v>33</v>
      </c>
      <c r="C2517" s="9" t="s">
        <v>12</v>
      </c>
      <c r="D2517" s="9" t="s">
        <v>13</v>
      </c>
      <c r="E2517" s="9" t="s">
        <v>2198</v>
      </c>
      <c r="F2517" s="9" t="s">
        <v>15</v>
      </c>
      <c r="G2517" s="9" t="s">
        <v>2199</v>
      </c>
      <c r="H2517" s="9" t="s">
        <v>2201</v>
      </c>
      <c r="I2517" s="10">
        <v>42263</v>
      </c>
      <c r="J2517" s="9">
        <v>4</v>
      </c>
      <c r="K2517" s="9"/>
      <c r="L2517" s="9" t="s">
        <v>19</v>
      </c>
    </row>
    <row r="2518" spans="2:13" x14ac:dyDescent="0.25">
      <c r="B2518" s="9"/>
      <c r="C2518" s="9"/>
      <c r="D2518" s="9"/>
      <c r="E2518" s="9"/>
      <c r="F2518" s="9"/>
      <c r="G2518" s="9"/>
      <c r="H2518" s="9"/>
      <c r="I2518" s="9"/>
      <c r="J2518" s="9"/>
      <c r="K2518" s="9"/>
      <c r="L2518" s="9"/>
    </row>
    <row r="2519" spans="2:13" ht="375" x14ac:dyDescent="0.25">
      <c r="B2519" s="9"/>
      <c r="C2519" s="9"/>
      <c r="D2519" s="9"/>
      <c r="E2519" s="9"/>
      <c r="F2519" s="9"/>
      <c r="G2519" s="9" t="s">
        <v>2200</v>
      </c>
      <c r="H2519" s="9"/>
      <c r="I2519" s="9"/>
      <c r="J2519" s="9"/>
      <c r="K2519" s="9"/>
      <c r="L2519" s="9"/>
    </row>
    <row r="2520" spans="2:13" ht="150" x14ac:dyDescent="0.25">
      <c r="B2520" s="9">
        <v>34</v>
      </c>
      <c r="C2520" s="9" t="s">
        <v>12</v>
      </c>
      <c r="D2520" s="9" t="s">
        <v>13</v>
      </c>
      <c r="E2520" s="9" t="s">
        <v>2202</v>
      </c>
      <c r="F2520" s="9" t="s">
        <v>15</v>
      </c>
      <c r="G2520" s="9" t="s">
        <v>2203</v>
      </c>
      <c r="H2520" s="9" t="s">
        <v>2178</v>
      </c>
      <c r="I2520" s="9" t="s">
        <v>2205</v>
      </c>
      <c r="J2520" s="9">
        <v>4</v>
      </c>
      <c r="K2520" s="9"/>
      <c r="L2520" s="9" t="s">
        <v>19</v>
      </c>
    </row>
    <row r="2521" spans="2:13" x14ac:dyDescent="0.25">
      <c r="B2521" s="9"/>
      <c r="C2521" s="9"/>
      <c r="D2521" s="9"/>
      <c r="E2521" s="9"/>
      <c r="F2521" s="9"/>
      <c r="G2521" s="9"/>
      <c r="H2521" s="9"/>
      <c r="I2521" s="9"/>
      <c r="J2521" s="9"/>
      <c r="K2521" s="9"/>
      <c r="L2521" s="9"/>
    </row>
    <row r="2522" spans="2:13" ht="270" x14ac:dyDescent="0.25">
      <c r="B2522" s="9"/>
      <c r="C2522" s="9"/>
      <c r="D2522" s="9"/>
      <c r="E2522" s="9"/>
      <c r="F2522" s="9"/>
      <c r="G2522" s="9" t="s">
        <v>2204</v>
      </c>
      <c r="H2522" s="9"/>
      <c r="I2522" s="9"/>
      <c r="J2522" s="9"/>
      <c r="K2522" s="9"/>
      <c r="L2522" s="9"/>
    </row>
    <row r="2523" spans="2:13" ht="240" x14ac:dyDescent="0.25">
      <c r="B2523" s="9">
        <v>35</v>
      </c>
      <c r="C2523" s="9" t="s">
        <v>12</v>
      </c>
      <c r="D2523" s="9" t="s">
        <v>13</v>
      </c>
      <c r="E2523" s="9" t="s">
        <v>2206</v>
      </c>
      <c r="F2523" s="9" t="s">
        <v>15</v>
      </c>
      <c r="G2523" s="9" t="s">
        <v>2207</v>
      </c>
      <c r="H2523" s="9" t="s">
        <v>2209</v>
      </c>
      <c r="I2523" s="9" t="s">
        <v>2210</v>
      </c>
      <c r="J2523" s="9">
        <v>4</v>
      </c>
      <c r="K2523" s="9"/>
      <c r="L2523" s="9" t="s">
        <v>19</v>
      </c>
    </row>
    <row r="2524" spans="2:13" x14ac:dyDescent="0.25">
      <c r="B2524" s="9"/>
      <c r="C2524" s="9"/>
      <c r="D2524" s="9"/>
      <c r="E2524" s="9"/>
      <c r="F2524" s="9"/>
      <c r="G2524" s="9"/>
      <c r="H2524" s="9"/>
      <c r="I2524" s="9"/>
      <c r="J2524" s="9"/>
      <c r="K2524" s="9"/>
      <c r="L2524" s="9"/>
    </row>
    <row r="2525" spans="2:13" ht="270" x14ac:dyDescent="0.25">
      <c r="B2525" s="9"/>
      <c r="C2525" s="9"/>
      <c r="D2525" s="9"/>
      <c r="E2525" s="9"/>
      <c r="F2525" s="9"/>
      <c r="G2525" s="9" t="s">
        <v>2208</v>
      </c>
      <c r="H2525" s="9"/>
      <c r="I2525" s="9"/>
      <c r="J2525" s="9"/>
      <c r="K2525" s="9"/>
      <c r="L2525" s="9"/>
    </row>
    <row r="2526" spans="2:13" ht="60" x14ac:dyDescent="0.25">
      <c r="B2526" s="9">
        <v>36</v>
      </c>
      <c r="C2526" s="9" t="s">
        <v>12</v>
      </c>
      <c r="D2526" s="9" t="s">
        <v>13</v>
      </c>
      <c r="E2526" s="9" t="s">
        <v>2211</v>
      </c>
      <c r="F2526" s="9" t="s">
        <v>656</v>
      </c>
      <c r="G2526" s="9" t="s">
        <v>2212</v>
      </c>
      <c r="H2526" s="9" t="s">
        <v>1439</v>
      </c>
      <c r="I2526" s="10">
        <v>42259</v>
      </c>
      <c r="J2526" s="9">
        <v>1</v>
      </c>
      <c r="K2526" s="9"/>
      <c r="L2526" s="9" t="s">
        <v>19</v>
      </c>
    </row>
    <row r="2527" spans="2:13" x14ac:dyDescent="0.25">
      <c r="B2527" s="9"/>
      <c r="C2527" s="9"/>
      <c r="D2527" s="9"/>
      <c r="E2527" s="9"/>
      <c r="F2527" s="9"/>
      <c r="G2527" s="9"/>
      <c r="H2527" s="9"/>
      <c r="I2527" s="9"/>
      <c r="J2527" s="9"/>
      <c r="K2527" s="9"/>
      <c r="L2527" s="9"/>
    </row>
    <row r="2528" spans="2:13" ht="225" x14ac:dyDescent="0.25">
      <c r="B2528" s="9"/>
      <c r="C2528" s="9"/>
      <c r="D2528" s="9"/>
      <c r="E2528" s="9"/>
      <c r="F2528" s="9"/>
      <c r="G2528" s="9" t="s">
        <v>2213</v>
      </c>
      <c r="H2528" s="9"/>
      <c r="I2528" s="9"/>
      <c r="J2528" s="9"/>
      <c r="K2528" s="9"/>
      <c r="L2528" s="9"/>
    </row>
    <row r="2529" spans="2:12" ht="165" x14ac:dyDescent="0.25">
      <c r="B2529" s="9">
        <v>37</v>
      </c>
      <c r="C2529" s="9" t="s">
        <v>12</v>
      </c>
      <c r="D2529" s="9" t="s">
        <v>13</v>
      </c>
      <c r="E2529" s="9" t="s">
        <v>2214</v>
      </c>
      <c r="F2529" s="9" t="s">
        <v>15</v>
      </c>
      <c r="G2529" s="9" t="s">
        <v>2215</v>
      </c>
      <c r="H2529" s="9" t="s">
        <v>2217</v>
      </c>
      <c r="I2529" s="10">
        <v>42110</v>
      </c>
      <c r="J2529" s="9">
        <v>4</v>
      </c>
      <c r="K2529" s="9"/>
      <c r="L2529" s="9" t="s">
        <v>19</v>
      </c>
    </row>
    <row r="2530" spans="2:12" x14ac:dyDescent="0.25">
      <c r="B2530" s="9"/>
      <c r="C2530" s="9"/>
      <c r="D2530" s="9"/>
      <c r="E2530" s="9"/>
      <c r="F2530" s="9"/>
      <c r="G2530" s="9"/>
      <c r="H2530" s="9"/>
      <c r="I2530" s="9"/>
      <c r="J2530" s="9"/>
      <c r="K2530" s="9"/>
      <c r="L2530" s="9"/>
    </row>
    <row r="2531" spans="2:12" ht="195" x14ac:dyDescent="0.25">
      <c r="B2531" s="9"/>
      <c r="C2531" s="9"/>
      <c r="D2531" s="9"/>
      <c r="E2531" s="9"/>
      <c r="F2531" s="9"/>
      <c r="G2531" s="9" t="s">
        <v>2216</v>
      </c>
      <c r="H2531" s="9"/>
      <c r="I2531" s="9"/>
      <c r="J2531" s="9"/>
      <c r="K2531" s="9"/>
      <c r="L2531" s="9"/>
    </row>
    <row r="2532" spans="2:12" ht="90" x14ac:dyDescent="0.25">
      <c r="B2532" s="9">
        <v>38</v>
      </c>
      <c r="C2532" s="9" t="s">
        <v>12</v>
      </c>
      <c r="D2532" s="9" t="s">
        <v>13</v>
      </c>
      <c r="E2532" s="9" t="s">
        <v>2218</v>
      </c>
      <c r="F2532" s="9" t="s">
        <v>15</v>
      </c>
      <c r="G2532" s="9" t="s">
        <v>2219</v>
      </c>
      <c r="H2532" s="9" t="s">
        <v>2221</v>
      </c>
      <c r="I2532" s="10">
        <v>42069</v>
      </c>
      <c r="J2532" s="9">
        <v>4</v>
      </c>
      <c r="K2532" s="9"/>
      <c r="L2532" s="9" t="s">
        <v>19</v>
      </c>
    </row>
    <row r="2533" spans="2:12" x14ac:dyDescent="0.25">
      <c r="B2533" s="9"/>
      <c r="C2533" s="9"/>
      <c r="D2533" s="9"/>
      <c r="E2533" s="9"/>
      <c r="F2533" s="9"/>
      <c r="G2533" s="9"/>
      <c r="H2533" s="9"/>
      <c r="I2533" s="9"/>
      <c r="J2533" s="9"/>
      <c r="K2533" s="9"/>
      <c r="L2533" s="9"/>
    </row>
    <row r="2534" spans="2:12" ht="360" x14ac:dyDescent="0.25">
      <c r="B2534" s="9"/>
      <c r="C2534" s="9"/>
      <c r="D2534" s="9"/>
      <c r="E2534" s="9"/>
      <c r="F2534" s="9"/>
      <c r="G2534" s="9" t="s">
        <v>2220</v>
      </c>
      <c r="H2534" s="9"/>
      <c r="I2534" s="9"/>
      <c r="J2534" s="9"/>
      <c r="K2534" s="9"/>
      <c r="L2534" s="9"/>
    </row>
    <row r="2535" spans="2:12" ht="90" x14ac:dyDescent="0.25">
      <c r="B2535" s="9">
        <v>39</v>
      </c>
      <c r="C2535" s="9" t="s">
        <v>12</v>
      </c>
      <c r="D2535" s="9" t="s">
        <v>13</v>
      </c>
      <c r="E2535" s="9" t="s">
        <v>2222</v>
      </c>
      <c r="F2535" s="9" t="s">
        <v>15</v>
      </c>
      <c r="G2535" s="9" t="s">
        <v>2219</v>
      </c>
      <c r="H2535" s="9" t="s">
        <v>2170</v>
      </c>
      <c r="I2535" s="10">
        <v>42069</v>
      </c>
      <c r="J2535" s="9">
        <v>4</v>
      </c>
      <c r="K2535" s="9"/>
      <c r="L2535" s="9" t="s">
        <v>19</v>
      </c>
    </row>
    <row r="2536" spans="2:12" x14ac:dyDescent="0.25">
      <c r="B2536" s="9"/>
      <c r="C2536" s="9"/>
      <c r="D2536" s="9"/>
      <c r="E2536" s="9"/>
      <c r="F2536" s="9"/>
      <c r="G2536" s="9"/>
      <c r="H2536" s="9"/>
      <c r="I2536" s="9"/>
      <c r="J2536" s="9"/>
      <c r="K2536" s="9"/>
      <c r="L2536" s="9"/>
    </row>
    <row r="2537" spans="2:12" ht="375" x14ac:dyDescent="0.25">
      <c r="B2537" s="9"/>
      <c r="C2537" s="9"/>
      <c r="D2537" s="9"/>
      <c r="E2537" s="9"/>
      <c r="F2537" s="9"/>
      <c r="G2537" s="9" t="s">
        <v>2223</v>
      </c>
      <c r="H2537" s="9"/>
      <c r="I2537" s="9"/>
      <c r="J2537" s="9"/>
      <c r="K2537" s="9"/>
      <c r="L2537" s="9"/>
    </row>
    <row r="2538" spans="2:12" ht="105" x14ac:dyDescent="0.25">
      <c r="B2538" s="9" t="s">
        <v>12</v>
      </c>
      <c r="C2538" s="9" t="s">
        <v>13</v>
      </c>
      <c r="D2538" s="9" t="s">
        <v>2224</v>
      </c>
      <c r="E2538" s="9" t="s">
        <v>15</v>
      </c>
      <c r="F2538" s="9" t="s">
        <v>2225</v>
      </c>
      <c r="G2538" s="9" t="s">
        <v>2186</v>
      </c>
      <c r="H2538" s="10">
        <v>42171</v>
      </c>
      <c r="I2538" s="9">
        <v>4</v>
      </c>
      <c r="J2538" s="9"/>
      <c r="K2538" s="9" t="s">
        <v>19</v>
      </c>
      <c r="L2538" s="9"/>
    </row>
    <row r="2539" spans="2:12" x14ac:dyDescent="0.25">
      <c r="B2539" s="9"/>
      <c r="C2539" s="9"/>
      <c r="D2539" s="9"/>
      <c r="E2539" s="9"/>
      <c r="F2539" s="9"/>
      <c r="G2539" s="9"/>
      <c r="H2539" s="9"/>
      <c r="I2539" s="9"/>
      <c r="J2539" s="9"/>
      <c r="K2539" s="9"/>
      <c r="L2539" s="9"/>
    </row>
    <row r="2540" spans="2:12" ht="165" x14ac:dyDescent="0.25">
      <c r="B2540" s="9"/>
      <c r="C2540" s="9"/>
      <c r="D2540" s="9"/>
      <c r="E2540" s="9"/>
      <c r="F2540" s="9" t="s">
        <v>2226</v>
      </c>
      <c r="G2540" s="9"/>
      <c r="H2540" s="9"/>
      <c r="I2540" s="9"/>
      <c r="J2540" s="9"/>
      <c r="K2540" s="9"/>
      <c r="L2540" s="9"/>
    </row>
    <row r="2541" spans="2:12" ht="90" x14ac:dyDescent="0.25">
      <c r="B2541" s="9" t="s">
        <v>12</v>
      </c>
      <c r="C2541" s="9" t="s">
        <v>27</v>
      </c>
      <c r="D2541" s="9" t="s">
        <v>2227</v>
      </c>
      <c r="E2541" s="9" t="s">
        <v>15</v>
      </c>
      <c r="F2541" s="9" t="s">
        <v>2228</v>
      </c>
      <c r="G2541" s="9" t="s">
        <v>2232</v>
      </c>
      <c r="H2541" s="9" t="s">
        <v>2233</v>
      </c>
      <c r="I2541" s="9">
        <v>4</v>
      </c>
      <c r="J2541" s="9"/>
      <c r="K2541" s="9" t="s">
        <v>19</v>
      </c>
      <c r="L2541" s="9"/>
    </row>
    <row r="2542" spans="2:12" x14ac:dyDescent="0.25">
      <c r="B2542" s="9"/>
      <c r="C2542" s="9"/>
      <c r="D2542" s="9"/>
      <c r="E2542" s="9"/>
      <c r="F2542" s="9"/>
      <c r="G2542" s="9"/>
      <c r="H2542" s="9"/>
      <c r="I2542" s="9"/>
      <c r="J2542" s="9"/>
      <c r="K2542" s="9"/>
      <c r="L2542" s="9"/>
    </row>
    <row r="2543" spans="2:12" ht="165" x14ac:dyDescent="0.25">
      <c r="B2543" s="9"/>
      <c r="C2543" s="9"/>
      <c r="D2543" s="9"/>
      <c r="E2543" s="9"/>
      <c r="F2543" s="9" t="s">
        <v>2229</v>
      </c>
      <c r="G2543" s="9"/>
      <c r="H2543" s="9"/>
      <c r="I2543" s="9"/>
      <c r="J2543" s="9"/>
      <c r="K2543" s="9"/>
      <c r="L2543" s="9"/>
    </row>
    <row r="2544" spans="2:12" x14ac:dyDescent="0.25">
      <c r="B2544" s="9"/>
      <c r="C2544" s="9"/>
      <c r="D2544" s="9"/>
      <c r="E2544" s="9"/>
      <c r="F2544" s="9"/>
      <c r="G2544" s="9"/>
      <c r="H2544" s="9"/>
      <c r="I2544" s="9"/>
      <c r="J2544" s="9"/>
      <c r="K2544" s="9"/>
      <c r="L2544" s="9"/>
    </row>
    <row r="2545" spans="2:12" ht="75" x14ac:dyDescent="0.25">
      <c r="B2545" s="9"/>
      <c r="C2545" s="9"/>
      <c r="D2545" s="9"/>
      <c r="E2545" s="9"/>
      <c r="F2545" s="9" t="s">
        <v>2230</v>
      </c>
      <c r="G2545" s="9"/>
      <c r="H2545" s="9"/>
      <c r="I2545" s="9"/>
      <c r="J2545" s="9"/>
      <c r="K2545" s="9"/>
      <c r="L2545" s="9"/>
    </row>
    <row r="2546" spans="2:12" x14ac:dyDescent="0.25">
      <c r="B2546" s="9"/>
      <c r="C2546" s="9"/>
      <c r="D2546" s="9"/>
      <c r="E2546" s="9"/>
      <c r="F2546" s="9"/>
      <c r="G2546" s="9"/>
      <c r="H2546" s="9"/>
      <c r="I2546" s="9"/>
      <c r="J2546" s="9"/>
      <c r="K2546" s="9"/>
      <c r="L2546" s="9"/>
    </row>
    <row r="2547" spans="2:12" ht="60" x14ac:dyDescent="0.25">
      <c r="B2547" s="9"/>
      <c r="C2547" s="9"/>
      <c r="D2547" s="9"/>
      <c r="E2547" s="9"/>
      <c r="F2547" s="9" t="s">
        <v>2231</v>
      </c>
      <c r="G2547" s="9"/>
      <c r="H2547" s="9"/>
      <c r="I2547" s="9"/>
      <c r="J2547" s="9"/>
      <c r="K2547" s="9"/>
      <c r="L2547" s="9"/>
    </row>
    <row r="2548" spans="2:12" ht="120" x14ac:dyDescent="0.25">
      <c r="B2548" s="9">
        <v>46</v>
      </c>
      <c r="C2548" s="9" t="s">
        <v>12</v>
      </c>
      <c r="D2548" s="9" t="s">
        <v>13</v>
      </c>
      <c r="E2548" s="9" t="s">
        <v>2234</v>
      </c>
      <c r="F2548" s="9" t="s">
        <v>15</v>
      </c>
      <c r="G2548" s="9" t="s">
        <v>2235</v>
      </c>
      <c r="H2548" s="9" t="s">
        <v>2237</v>
      </c>
      <c r="I2548" s="10">
        <v>42012</v>
      </c>
      <c r="J2548" s="9">
        <v>4</v>
      </c>
      <c r="K2548" s="9"/>
      <c r="L2548" s="9" t="s">
        <v>19</v>
      </c>
    </row>
    <row r="2549" spans="2:12" x14ac:dyDescent="0.25">
      <c r="B2549" s="9"/>
      <c r="C2549" s="9"/>
      <c r="D2549" s="9"/>
      <c r="E2549" s="9"/>
      <c r="F2549" s="9"/>
      <c r="G2549" s="9"/>
      <c r="H2549" s="9"/>
      <c r="I2549" s="9"/>
      <c r="J2549" s="9"/>
      <c r="K2549" s="9"/>
      <c r="L2549" s="9"/>
    </row>
    <row r="2550" spans="2:12" ht="360" x14ac:dyDescent="0.25">
      <c r="B2550" s="9"/>
      <c r="C2550" s="9"/>
      <c r="D2550" s="9"/>
      <c r="E2550" s="9"/>
      <c r="F2550" s="9"/>
      <c r="G2550" s="9" t="s">
        <v>2236</v>
      </c>
      <c r="H2550" s="9"/>
      <c r="I2550" s="9"/>
      <c r="J2550" s="9"/>
      <c r="K2550" s="9"/>
      <c r="L2550" s="9"/>
    </row>
    <row r="2551" spans="2:12" ht="75" x14ac:dyDescent="0.25">
      <c r="B2551" s="9">
        <v>47</v>
      </c>
      <c r="C2551" s="9" t="s">
        <v>12</v>
      </c>
      <c r="D2551" s="9" t="s">
        <v>27</v>
      </c>
      <c r="E2551" s="9" t="s">
        <v>2238</v>
      </c>
      <c r="F2551" s="9" t="s">
        <v>15</v>
      </c>
      <c r="G2551" s="9" t="s">
        <v>2239</v>
      </c>
      <c r="H2551" s="9" t="s">
        <v>2178</v>
      </c>
      <c r="I2551" s="9">
        <f>-8 / 12</f>
        <v>-0.66666666666666663</v>
      </c>
      <c r="J2551" s="9">
        <v>4</v>
      </c>
      <c r="K2551" s="9"/>
      <c r="L2551" s="9" t="s">
        <v>19</v>
      </c>
    </row>
    <row r="2552" spans="2:12" x14ac:dyDescent="0.25">
      <c r="B2552" s="9"/>
      <c r="C2552" s="9"/>
      <c r="D2552" s="9"/>
      <c r="E2552" s="9"/>
      <c r="F2552" s="9"/>
      <c r="G2552" s="9"/>
      <c r="H2552" s="9"/>
      <c r="I2552" s="9"/>
      <c r="J2552" s="9"/>
      <c r="K2552" s="9"/>
      <c r="L2552" s="9"/>
    </row>
    <row r="2553" spans="2:12" ht="180" x14ac:dyDescent="0.25">
      <c r="B2553" s="9"/>
      <c r="C2553" s="9"/>
      <c r="D2553" s="9"/>
      <c r="E2553" s="9"/>
      <c r="F2553" s="9"/>
      <c r="G2553" s="9" t="s">
        <v>2240</v>
      </c>
      <c r="H2553" s="9"/>
      <c r="I2553" s="9"/>
      <c r="J2553" s="9"/>
      <c r="K2553" s="9"/>
      <c r="L2553" s="9"/>
    </row>
    <row r="2554" spans="2:12" ht="90" x14ac:dyDescent="0.25">
      <c r="B2554" s="9" t="s">
        <v>12</v>
      </c>
      <c r="C2554" s="9" t="s">
        <v>27</v>
      </c>
      <c r="D2554" s="9" t="s">
        <v>2241</v>
      </c>
      <c r="E2554" s="9" t="s">
        <v>15</v>
      </c>
      <c r="F2554" s="9" t="s">
        <v>2242</v>
      </c>
      <c r="G2554" s="9" t="s">
        <v>1296</v>
      </c>
      <c r="H2554" s="9" t="s">
        <v>339</v>
      </c>
      <c r="I2554" s="9">
        <v>4</v>
      </c>
      <c r="J2554" s="9"/>
      <c r="K2554" s="9" t="s">
        <v>19</v>
      </c>
      <c r="L2554" s="9"/>
    </row>
    <row r="2555" spans="2:12" x14ac:dyDescent="0.25">
      <c r="B2555" s="9"/>
      <c r="C2555" s="9"/>
      <c r="D2555" s="9"/>
      <c r="E2555" s="9"/>
      <c r="F2555" s="9"/>
      <c r="G2555" s="9"/>
      <c r="H2555" s="9"/>
      <c r="I2555" s="9"/>
      <c r="J2555" s="9"/>
      <c r="K2555" s="9"/>
      <c r="L2555" s="9"/>
    </row>
    <row r="2556" spans="2:12" ht="150" x14ac:dyDescent="0.25">
      <c r="B2556" s="9"/>
      <c r="C2556" s="9"/>
      <c r="D2556" s="9"/>
      <c r="E2556" s="9"/>
      <c r="F2556" s="9" t="s">
        <v>2243</v>
      </c>
      <c r="G2556" s="9"/>
      <c r="H2556" s="9"/>
      <c r="I2556" s="9"/>
      <c r="J2556" s="9"/>
      <c r="K2556" s="9"/>
      <c r="L2556" s="9"/>
    </row>
    <row r="2557" spans="2:12" ht="75" x14ac:dyDescent="0.25">
      <c r="B2557" s="9">
        <v>52</v>
      </c>
      <c r="C2557" s="9" t="s">
        <v>12</v>
      </c>
      <c r="D2557" s="9" t="s">
        <v>13</v>
      </c>
      <c r="E2557" s="9" t="s">
        <v>2244</v>
      </c>
      <c r="F2557" s="9" t="s">
        <v>15</v>
      </c>
      <c r="G2557" s="9" t="s">
        <v>2245</v>
      </c>
      <c r="H2557" s="9" t="s">
        <v>1363</v>
      </c>
      <c r="I2557" s="10">
        <v>42260</v>
      </c>
      <c r="J2557" s="9">
        <v>4</v>
      </c>
      <c r="K2557" s="9"/>
      <c r="L2557" s="9" t="s">
        <v>19</v>
      </c>
    </row>
    <row r="2558" spans="2:12" x14ac:dyDescent="0.25">
      <c r="B2558" s="9"/>
      <c r="C2558" s="9"/>
      <c r="D2558" s="9"/>
      <c r="E2558" s="9"/>
      <c r="F2558" s="9"/>
      <c r="G2558" s="9"/>
      <c r="H2558" s="9"/>
      <c r="I2558" s="9"/>
      <c r="J2558" s="9"/>
      <c r="K2558" s="9"/>
      <c r="L2558" s="9"/>
    </row>
    <row r="2559" spans="2:12" ht="105" x14ac:dyDescent="0.25">
      <c r="B2559" s="9"/>
      <c r="C2559" s="9"/>
      <c r="D2559" s="9"/>
      <c r="E2559" s="9"/>
      <c r="F2559" s="9"/>
      <c r="G2559" s="9" t="s">
        <v>2246</v>
      </c>
      <c r="H2559" s="9"/>
      <c r="I2559" s="9"/>
      <c r="J2559" s="9"/>
      <c r="K2559" s="9"/>
      <c r="L2559" s="9"/>
    </row>
    <row r="2560" spans="2:12" x14ac:dyDescent="0.25">
      <c r="B2560" s="9"/>
      <c r="C2560" s="9"/>
      <c r="D2560" s="9"/>
      <c r="E2560" s="9"/>
      <c r="F2560" s="9"/>
      <c r="G2560" s="9"/>
      <c r="H2560" s="9"/>
      <c r="I2560" s="9"/>
      <c r="J2560" s="9"/>
      <c r="K2560" s="9"/>
      <c r="L2560" s="9"/>
    </row>
    <row r="2561" spans="2:12" ht="270" x14ac:dyDescent="0.25">
      <c r="B2561" s="9"/>
      <c r="C2561" s="9"/>
      <c r="D2561" s="9"/>
      <c r="E2561" s="9"/>
      <c r="F2561" s="9"/>
      <c r="G2561" s="9" t="s">
        <v>2247</v>
      </c>
      <c r="H2561" s="9"/>
      <c r="I2561" s="9"/>
      <c r="J2561" s="9"/>
      <c r="K2561" s="9"/>
      <c r="L2561" s="9"/>
    </row>
    <row r="2562" spans="2:12" x14ac:dyDescent="0.25">
      <c r="B2562" s="9"/>
      <c r="C2562" s="9"/>
      <c r="D2562" s="9"/>
      <c r="E2562" s="9"/>
      <c r="F2562" s="9"/>
      <c r="G2562" s="9"/>
      <c r="H2562" s="9"/>
      <c r="I2562" s="9"/>
      <c r="J2562" s="9"/>
      <c r="K2562" s="9"/>
      <c r="L2562" s="9"/>
    </row>
    <row r="2563" spans="2:12" x14ac:dyDescent="0.25">
      <c r="B2563" s="9"/>
      <c r="C2563" s="9"/>
      <c r="D2563" s="9"/>
      <c r="E2563" s="9"/>
      <c r="F2563" s="9"/>
      <c r="G2563" s="9" t="s">
        <v>2248</v>
      </c>
      <c r="H2563" s="9"/>
      <c r="I2563" s="9"/>
      <c r="J2563" s="9"/>
      <c r="K2563" s="9"/>
      <c r="L2563" s="9"/>
    </row>
    <row r="2564" spans="2:12" ht="75" x14ac:dyDescent="0.25">
      <c r="B2564" s="9">
        <v>53</v>
      </c>
      <c r="C2564" s="9" t="s">
        <v>12</v>
      </c>
      <c r="D2564" s="9" t="s">
        <v>13</v>
      </c>
      <c r="E2564" s="9" t="s">
        <v>2249</v>
      </c>
      <c r="F2564" s="9" t="s">
        <v>15</v>
      </c>
      <c r="G2564" s="9" t="s">
        <v>2250</v>
      </c>
      <c r="H2564" s="9" t="s">
        <v>356</v>
      </c>
      <c r="I2564" s="10">
        <v>42185</v>
      </c>
      <c r="J2564" s="9">
        <v>4</v>
      </c>
      <c r="K2564" s="9"/>
      <c r="L2564" s="9" t="s">
        <v>19</v>
      </c>
    </row>
    <row r="2565" spans="2:12" x14ac:dyDescent="0.25">
      <c r="B2565" s="9"/>
      <c r="C2565" s="9"/>
      <c r="D2565" s="9"/>
      <c r="E2565" s="9"/>
      <c r="F2565" s="9"/>
      <c r="G2565" s="9"/>
      <c r="H2565" s="9"/>
      <c r="I2565" s="9"/>
      <c r="J2565" s="9"/>
      <c r="K2565" s="9"/>
      <c r="L2565" s="9"/>
    </row>
    <row r="2566" spans="2:12" ht="195" x14ac:dyDescent="0.25">
      <c r="B2566" s="9"/>
      <c r="C2566" s="9"/>
      <c r="D2566" s="9"/>
      <c r="E2566" s="9"/>
      <c r="F2566" s="9"/>
      <c r="G2566" s="9" t="s">
        <v>2251</v>
      </c>
      <c r="H2566" s="9"/>
      <c r="I2566" s="9"/>
      <c r="J2566" s="9"/>
      <c r="K2566" s="9"/>
      <c r="L2566" s="9"/>
    </row>
    <row r="2567" spans="2:12" ht="75" x14ac:dyDescent="0.25">
      <c r="B2567" s="9">
        <v>54</v>
      </c>
      <c r="C2567" s="9" t="s">
        <v>12</v>
      </c>
      <c r="D2567" s="9" t="s">
        <v>13</v>
      </c>
      <c r="E2567" s="9" t="s">
        <v>2252</v>
      </c>
      <c r="F2567" s="9" t="s">
        <v>15</v>
      </c>
      <c r="G2567" s="9" t="s">
        <v>739</v>
      </c>
      <c r="H2567" s="9" t="s">
        <v>741</v>
      </c>
      <c r="I2567" s="10">
        <v>42018</v>
      </c>
      <c r="J2567" s="9">
        <v>4</v>
      </c>
      <c r="K2567" s="9"/>
      <c r="L2567" s="9" t="s">
        <v>19</v>
      </c>
    </row>
    <row r="2568" spans="2:12" x14ac:dyDescent="0.25">
      <c r="B2568" s="9"/>
      <c r="C2568" s="9"/>
      <c r="D2568" s="9"/>
      <c r="E2568" s="9"/>
      <c r="F2568" s="9"/>
      <c r="G2568" s="9"/>
      <c r="H2568" s="9"/>
      <c r="I2568" s="9"/>
      <c r="J2568" s="9"/>
      <c r="K2568" s="9"/>
      <c r="L2568" s="9"/>
    </row>
    <row r="2569" spans="2:12" ht="210" x14ac:dyDescent="0.25">
      <c r="B2569" s="9"/>
      <c r="C2569" s="9"/>
      <c r="D2569" s="9"/>
      <c r="E2569" s="9"/>
      <c r="F2569" s="9"/>
      <c r="G2569" s="9" t="s">
        <v>2253</v>
      </c>
      <c r="H2569" s="9"/>
      <c r="I2569" s="9"/>
      <c r="J2569" s="9"/>
      <c r="K2569" s="9"/>
      <c r="L2569" s="9"/>
    </row>
    <row r="2570" spans="2:12" x14ac:dyDescent="0.25">
      <c r="B2570" s="9"/>
      <c r="C2570" s="9"/>
      <c r="D2570" s="9"/>
      <c r="E2570" s="9"/>
      <c r="F2570" s="9"/>
      <c r="G2570" s="9"/>
      <c r="H2570" s="9"/>
      <c r="I2570" s="9"/>
      <c r="J2570" s="9"/>
      <c r="K2570" s="9"/>
      <c r="L2570" s="9"/>
    </row>
    <row r="2571" spans="2:12" x14ac:dyDescent="0.25">
      <c r="B2571" s="9"/>
      <c r="C2571" s="9"/>
      <c r="D2571" s="9"/>
      <c r="E2571" s="9"/>
      <c r="F2571" s="9"/>
      <c r="G2571" s="9" t="s">
        <v>2254</v>
      </c>
      <c r="H2571" s="9"/>
      <c r="I2571" s="9"/>
      <c r="J2571" s="9"/>
      <c r="K2571" s="9"/>
      <c r="L2571" s="9"/>
    </row>
    <row r="2572" spans="2:12" ht="75" x14ac:dyDescent="0.25">
      <c r="B2572" s="9">
        <v>55</v>
      </c>
      <c r="C2572" s="9" t="s">
        <v>12</v>
      </c>
      <c r="D2572" s="9" t="s">
        <v>13</v>
      </c>
      <c r="E2572" s="9" t="s">
        <v>2255</v>
      </c>
      <c r="F2572" s="9" t="s">
        <v>15</v>
      </c>
      <c r="G2572" s="9" t="s">
        <v>2256</v>
      </c>
      <c r="H2572" s="9" t="s">
        <v>741</v>
      </c>
      <c r="I2572" s="10">
        <v>42307</v>
      </c>
      <c r="J2572" s="9">
        <v>4</v>
      </c>
      <c r="K2572" s="9"/>
      <c r="L2572" s="9" t="s">
        <v>19</v>
      </c>
    </row>
    <row r="2573" spans="2:12" x14ac:dyDescent="0.25">
      <c r="B2573" s="9"/>
      <c r="C2573" s="9"/>
      <c r="D2573" s="9"/>
      <c r="E2573" s="9"/>
      <c r="F2573" s="9"/>
      <c r="G2573" s="9"/>
      <c r="H2573" s="9"/>
      <c r="I2573" s="9"/>
      <c r="J2573" s="9"/>
      <c r="K2573" s="9"/>
      <c r="L2573" s="9"/>
    </row>
    <row r="2574" spans="2:12" ht="180" x14ac:dyDescent="0.25">
      <c r="B2574" s="9"/>
      <c r="C2574" s="9"/>
      <c r="D2574" s="9"/>
      <c r="E2574" s="9"/>
      <c r="F2574" s="9"/>
      <c r="G2574" s="9" t="s">
        <v>2257</v>
      </c>
      <c r="H2574" s="9"/>
      <c r="I2574" s="9"/>
      <c r="J2574" s="9"/>
      <c r="K2574" s="9"/>
      <c r="L2574" s="9"/>
    </row>
    <row r="2575" spans="2:12" ht="90" x14ac:dyDescent="0.25">
      <c r="B2575" s="9">
        <v>56</v>
      </c>
      <c r="C2575" s="9" t="s">
        <v>12</v>
      </c>
      <c r="D2575" s="9" t="s">
        <v>27</v>
      </c>
      <c r="E2575" s="9" t="s">
        <v>2258</v>
      </c>
      <c r="F2575" s="9" t="s">
        <v>15</v>
      </c>
      <c r="G2575" s="9" t="s">
        <v>2259</v>
      </c>
      <c r="H2575" s="9" t="s">
        <v>1296</v>
      </c>
      <c r="I2575" s="9">
        <f>-2 / 25</f>
        <v>-0.08</v>
      </c>
      <c r="J2575" s="9">
        <v>4</v>
      </c>
      <c r="K2575" s="9"/>
      <c r="L2575" s="9" t="s">
        <v>19</v>
      </c>
    </row>
    <row r="2576" spans="2:12" x14ac:dyDescent="0.25">
      <c r="B2576" s="9"/>
      <c r="C2576" s="9"/>
      <c r="D2576" s="9"/>
      <c r="E2576" s="9"/>
      <c r="F2576" s="9"/>
      <c r="G2576" s="9"/>
      <c r="H2576" s="9"/>
      <c r="I2576" s="9"/>
      <c r="J2576" s="9"/>
      <c r="K2576" s="9"/>
      <c r="L2576" s="9"/>
    </row>
    <row r="2577" spans="2:12" ht="255" x14ac:dyDescent="0.25">
      <c r="B2577" s="9"/>
      <c r="C2577" s="9"/>
      <c r="D2577" s="9"/>
      <c r="E2577" s="9"/>
      <c r="F2577" s="9"/>
      <c r="G2577" s="9" t="s">
        <v>2260</v>
      </c>
      <c r="H2577" s="9"/>
      <c r="I2577" s="9"/>
      <c r="J2577" s="9"/>
      <c r="K2577" s="9"/>
      <c r="L2577" s="9"/>
    </row>
    <row r="2578" spans="2:12" ht="75" x14ac:dyDescent="0.25">
      <c r="B2578" s="9">
        <v>57</v>
      </c>
      <c r="C2578" s="9" t="s">
        <v>12</v>
      </c>
      <c r="D2578" s="9" t="s">
        <v>13</v>
      </c>
      <c r="E2578" s="9" t="s">
        <v>2261</v>
      </c>
      <c r="F2578" s="9" t="s">
        <v>15</v>
      </c>
      <c r="G2578" s="9" t="s">
        <v>777</v>
      </c>
      <c r="H2578" s="9" t="s">
        <v>759</v>
      </c>
      <c r="I2578" s="10">
        <v>42100</v>
      </c>
      <c r="J2578" s="9">
        <v>4</v>
      </c>
      <c r="K2578" s="9"/>
      <c r="L2578" s="9" t="s">
        <v>19</v>
      </c>
    </row>
    <row r="2579" spans="2:12" x14ac:dyDescent="0.25">
      <c r="B2579" s="9"/>
      <c r="C2579" s="9"/>
      <c r="D2579" s="9"/>
      <c r="E2579" s="9"/>
      <c r="F2579" s="9"/>
      <c r="G2579" s="9"/>
      <c r="H2579" s="9"/>
      <c r="I2579" s="9"/>
      <c r="J2579" s="9"/>
      <c r="K2579" s="9"/>
      <c r="L2579" s="9"/>
    </row>
    <row r="2580" spans="2:12" ht="135" x14ac:dyDescent="0.25">
      <c r="B2580" s="9"/>
      <c r="C2580" s="9"/>
      <c r="D2580" s="9"/>
      <c r="E2580" s="9"/>
      <c r="F2580" s="9"/>
      <c r="G2580" s="9" t="s">
        <v>2262</v>
      </c>
      <c r="H2580" s="9"/>
      <c r="I2580" s="9"/>
      <c r="J2580" s="9"/>
      <c r="K2580" s="9"/>
      <c r="L2580" s="9"/>
    </row>
    <row r="2581" spans="2:12" x14ac:dyDescent="0.25">
      <c r="B2581" s="9"/>
      <c r="C2581" s="9"/>
      <c r="D2581" s="9"/>
      <c r="E2581" s="9"/>
      <c r="F2581" s="9"/>
      <c r="G2581" s="9"/>
      <c r="H2581" s="9"/>
      <c r="I2581" s="9"/>
      <c r="J2581" s="9"/>
      <c r="K2581" s="9"/>
      <c r="L2581" s="9"/>
    </row>
    <row r="2582" spans="2:12" ht="195" x14ac:dyDescent="0.25">
      <c r="B2582" s="9"/>
      <c r="C2582" s="9"/>
      <c r="D2582" s="9"/>
      <c r="E2582" s="9"/>
      <c r="F2582" s="9"/>
      <c r="G2582" s="9" t="s">
        <v>2263</v>
      </c>
      <c r="H2582" s="9"/>
      <c r="I2582" s="9"/>
      <c r="J2582" s="9"/>
      <c r="K2582" s="9"/>
      <c r="L2582" s="9"/>
    </row>
    <row r="2583" spans="2:12" x14ac:dyDescent="0.25">
      <c r="B2583" s="9"/>
      <c r="C2583" s="9"/>
      <c r="D2583" s="9"/>
      <c r="E2583" s="9"/>
      <c r="F2583" s="9"/>
      <c r="G2583" s="9"/>
      <c r="H2583" s="9"/>
      <c r="I2583" s="9"/>
      <c r="J2583" s="9"/>
      <c r="K2583" s="9"/>
      <c r="L2583" s="9"/>
    </row>
    <row r="2584" spans="2:12" x14ac:dyDescent="0.25">
      <c r="B2584" s="9"/>
      <c r="C2584" s="9"/>
      <c r="D2584" s="9"/>
      <c r="E2584" s="9"/>
      <c r="F2584" s="9"/>
      <c r="G2584" s="9" t="s">
        <v>2264</v>
      </c>
      <c r="H2584" s="9"/>
      <c r="I2584" s="9"/>
      <c r="J2584" s="9"/>
      <c r="K2584" s="9"/>
      <c r="L2584" s="9"/>
    </row>
    <row r="2585" spans="2:12" ht="135" x14ac:dyDescent="0.25">
      <c r="B2585" s="9">
        <v>58</v>
      </c>
      <c r="C2585" s="9" t="s">
        <v>12</v>
      </c>
      <c r="D2585" s="9" t="s">
        <v>27</v>
      </c>
      <c r="E2585" s="9" t="s">
        <v>2265</v>
      </c>
      <c r="F2585" s="9" t="s">
        <v>15</v>
      </c>
      <c r="G2585" s="9" t="s">
        <v>2266</v>
      </c>
      <c r="H2585" s="9" t="s">
        <v>2268</v>
      </c>
      <c r="I2585" s="9" t="s">
        <v>102</v>
      </c>
      <c r="J2585" s="9">
        <v>4</v>
      </c>
      <c r="K2585" s="9"/>
      <c r="L2585" s="9" t="s">
        <v>19</v>
      </c>
    </row>
    <row r="2586" spans="2:12" x14ac:dyDescent="0.25">
      <c r="B2586" s="9"/>
      <c r="C2586" s="9"/>
      <c r="D2586" s="9"/>
      <c r="E2586" s="9"/>
      <c r="F2586" s="9"/>
      <c r="G2586" s="9"/>
      <c r="H2586" s="9"/>
      <c r="I2586" s="9"/>
      <c r="J2586" s="9"/>
      <c r="K2586" s="9"/>
      <c r="L2586" s="9"/>
    </row>
    <row r="2587" spans="2:12" ht="195" x14ac:dyDescent="0.25">
      <c r="B2587" s="9"/>
      <c r="C2587" s="9"/>
      <c r="D2587" s="9"/>
      <c r="E2587" s="9"/>
      <c r="F2587" s="9"/>
      <c r="G2587" s="9" t="s">
        <v>2267</v>
      </c>
      <c r="H2587" s="9"/>
      <c r="I2587" s="9"/>
      <c r="J2587" s="9"/>
      <c r="K2587" s="9"/>
      <c r="L2587" s="9"/>
    </row>
    <row r="2588" spans="2:12" ht="150" x14ac:dyDescent="0.25">
      <c r="B2588" s="9">
        <v>59</v>
      </c>
      <c r="C2588" s="9" t="s">
        <v>12</v>
      </c>
      <c r="D2588" s="9" t="s">
        <v>13</v>
      </c>
      <c r="E2588" s="9" t="s">
        <v>2269</v>
      </c>
      <c r="F2588" s="9" t="s">
        <v>15</v>
      </c>
      <c r="G2588" s="9" t="s">
        <v>2270</v>
      </c>
      <c r="H2588" s="9" t="s">
        <v>2272</v>
      </c>
      <c r="I2588" s="10">
        <v>42139</v>
      </c>
      <c r="J2588" s="9">
        <v>4</v>
      </c>
      <c r="K2588" s="9"/>
      <c r="L2588" s="9" t="s">
        <v>19</v>
      </c>
    </row>
    <row r="2589" spans="2:12" x14ac:dyDescent="0.25">
      <c r="B2589" s="9"/>
      <c r="C2589" s="9"/>
      <c r="D2589" s="9"/>
      <c r="E2589" s="9"/>
      <c r="F2589" s="9"/>
      <c r="G2589" s="9"/>
      <c r="H2589" s="9"/>
      <c r="I2589" s="9"/>
      <c r="J2589" s="9"/>
      <c r="K2589" s="9"/>
      <c r="L2589" s="9"/>
    </row>
    <row r="2590" spans="2:12" ht="240" x14ac:dyDescent="0.25">
      <c r="B2590" s="9"/>
      <c r="C2590" s="9"/>
      <c r="D2590" s="9"/>
      <c r="E2590" s="9"/>
      <c r="F2590" s="9"/>
      <c r="G2590" s="9" t="s">
        <v>2271</v>
      </c>
      <c r="H2590" s="9"/>
      <c r="I2590" s="9"/>
      <c r="J2590" s="9"/>
      <c r="K2590" s="9"/>
      <c r="L2590" s="9"/>
    </row>
    <row r="2591" spans="2:12" ht="75" x14ac:dyDescent="0.25">
      <c r="B2591" s="9">
        <v>60</v>
      </c>
      <c r="C2591" s="9" t="s">
        <v>12</v>
      </c>
      <c r="D2591" s="9" t="s">
        <v>13</v>
      </c>
      <c r="E2591" s="9" t="s">
        <v>2273</v>
      </c>
      <c r="F2591" s="9" t="s">
        <v>15</v>
      </c>
      <c r="G2591" s="9" t="s">
        <v>2274</v>
      </c>
      <c r="H2591" s="9" t="s">
        <v>1445</v>
      </c>
      <c r="I2591" s="10">
        <v>42074</v>
      </c>
      <c r="J2591" s="9">
        <v>4</v>
      </c>
      <c r="K2591" s="9"/>
      <c r="L2591" s="9" t="s">
        <v>19</v>
      </c>
    </row>
    <row r="2592" spans="2:12" x14ac:dyDescent="0.25">
      <c r="B2592" s="9"/>
      <c r="C2592" s="9"/>
      <c r="D2592" s="9"/>
      <c r="E2592" s="9"/>
      <c r="F2592" s="9"/>
      <c r="G2592" s="9"/>
      <c r="H2592" s="9"/>
      <c r="I2592" s="9"/>
      <c r="J2592" s="9"/>
      <c r="K2592" s="9"/>
      <c r="L2592" s="9"/>
    </row>
    <row r="2593" spans="2:12" ht="240" x14ac:dyDescent="0.25">
      <c r="B2593" s="9"/>
      <c r="C2593" s="9"/>
      <c r="D2593" s="9"/>
      <c r="E2593" s="9"/>
      <c r="F2593" s="9"/>
      <c r="G2593" s="9" t="s">
        <v>2275</v>
      </c>
      <c r="H2593" s="9"/>
      <c r="I2593" s="9"/>
      <c r="J2593" s="9"/>
      <c r="K2593" s="9"/>
      <c r="L2593" s="9"/>
    </row>
    <row r="2594" spans="2:12" ht="90" x14ac:dyDescent="0.25">
      <c r="B2594" s="9" t="s">
        <v>12</v>
      </c>
      <c r="C2594" s="9" t="s">
        <v>13</v>
      </c>
      <c r="D2594" s="9" t="s">
        <v>2276</v>
      </c>
      <c r="E2594" s="9" t="s">
        <v>15</v>
      </c>
      <c r="F2594" s="9" t="s">
        <v>2277</v>
      </c>
      <c r="G2594" s="9" t="s">
        <v>1772</v>
      </c>
      <c r="H2594" s="10">
        <v>42081</v>
      </c>
      <c r="I2594" s="9">
        <v>4</v>
      </c>
      <c r="J2594" s="9"/>
      <c r="K2594" s="9" t="s">
        <v>19</v>
      </c>
      <c r="L2594" s="9"/>
    </row>
    <row r="2595" spans="2:12" x14ac:dyDescent="0.25">
      <c r="B2595" s="9"/>
      <c r="C2595" s="9"/>
      <c r="D2595" s="9"/>
      <c r="E2595" s="9"/>
      <c r="F2595" s="9"/>
      <c r="G2595" s="9"/>
      <c r="H2595" s="9"/>
      <c r="I2595" s="9"/>
      <c r="J2595" s="9"/>
      <c r="K2595" s="9"/>
      <c r="L2595" s="9"/>
    </row>
    <row r="2596" spans="2:12" ht="195" x14ac:dyDescent="0.25">
      <c r="B2596" s="9"/>
      <c r="C2596" s="9"/>
      <c r="D2596" s="9"/>
      <c r="E2596" s="9"/>
      <c r="F2596" s="9" t="s">
        <v>2278</v>
      </c>
      <c r="G2596" s="9"/>
      <c r="H2596" s="9"/>
      <c r="I2596" s="9"/>
      <c r="J2596" s="9"/>
      <c r="K2596" s="9"/>
      <c r="L2596" s="9"/>
    </row>
    <row r="2597" spans="2:12" ht="75" x14ac:dyDescent="0.25">
      <c r="B2597" s="9">
        <v>23</v>
      </c>
      <c r="C2597" s="9" t="s">
        <v>12</v>
      </c>
      <c r="D2597" s="9" t="s">
        <v>13</v>
      </c>
      <c r="E2597" s="9" t="s">
        <v>2279</v>
      </c>
      <c r="F2597" s="9" t="s">
        <v>15</v>
      </c>
      <c r="G2597" s="9" t="s">
        <v>2280</v>
      </c>
      <c r="H2597" s="9" t="s">
        <v>2282</v>
      </c>
      <c r="I2597" s="10">
        <v>42356</v>
      </c>
      <c r="J2597" s="9">
        <v>4</v>
      </c>
      <c r="K2597" s="9"/>
      <c r="L2597" s="9" t="s">
        <v>19</v>
      </c>
    </row>
    <row r="2598" spans="2:12" x14ac:dyDescent="0.25">
      <c r="B2598" s="9"/>
      <c r="C2598" s="9"/>
      <c r="D2598" s="9"/>
      <c r="E2598" s="9"/>
      <c r="F2598" s="9"/>
      <c r="G2598" s="9"/>
      <c r="H2598" s="9"/>
      <c r="I2598" s="9"/>
      <c r="J2598" s="9"/>
      <c r="K2598" s="9"/>
      <c r="L2598" s="9"/>
    </row>
    <row r="2599" spans="2:12" ht="255" x14ac:dyDescent="0.25">
      <c r="B2599" s="9"/>
      <c r="C2599" s="9"/>
      <c r="D2599" s="9"/>
      <c r="E2599" s="9"/>
      <c r="F2599" s="9"/>
      <c r="G2599" s="9" t="s">
        <v>2281</v>
      </c>
      <c r="H2599" s="9"/>
      <c r="I2599" s="9"/>
      <c r="J2599" s="9"/>
      <c r="K2599" s="9"/>
      <c r="L2599" s="9"/>
    </row>
    <row r="2600" spans="2:12" ht="75" x14ac:dyDescent="0.25">
      <c r="B2600" s="9">
        <v>24</v>
      </c>
      <c r="C2600" s="9" t="s">
        <v>12</v>
      </c>
      <c r="D2600" s="9" t="s">
        <v>13</v>
      </c>
      <c r="E2600" s="9" t="s">
        <v>2283</v>
      </c>
      <c r="F2600" s="9" t="s">
        <v>15</v>
      </c>
      <c r="G2600" s="9" t="s">
        <v>2284</v>
      </c>
      <c r="H2600" s="9" t="s">
        <v>1782</v>
      </c>
      <c r="I2600" s="10">
        <v>42142</v>
      </c>
      <c r="J2600" s="9">
        <v>4</v>
      </c>
      <c r="K2600" s="9"/>
      <c r="L2600" s="9" t="s">
        <v>19</v>
      </c>
    </row>
    <row r="2601" spans="2:12" x14ac:dyDescent="0.25">
      <c r="B2601" s="9"/>
      <c r="C2601" s="9"/>
      <c r="D2601" s="9"/>
      <c r="E2601" s="9"/>
      <c r="F2601" s="9"/>
      <c r="G2601" s="9"/>
      <c r="H2601" s="9"/>
      <c r="I2601" s="9"/>
      <c r="J2601" s="9"/>
      <c r="K2601" s="9"/>
      <c r="L2601" s="9"/>
    </row>
    <row r="2602" spans="2:12" ht="75" x14ac:dyDescent="0.25">
      <c r="B2602" s="9"/>
      <c r="C2602" s="9"/>
      <c r="D2602" s="9"/>
      <c r="E2602" s="9"/>
      <c r="F2602" s="9"/>
      <c r="G2602" s="9" t="s">
        <v>2285</v>
      </c>
      <c r="H2602" s="9"/>
      <c r="I2602" s="9"/>
      <c r="J2602" s="9"/>
      <c r="K2602" s="9"/>
      <c r="L2602" s="9"/>
    </row>
    <row r="2603" spans="2:12" x14ac:dyDescent="0.25">
      <c r="B2603" s="9"/>
      <c r="C2603" s="9"/>
      <c r="D2603" s="9"/>
      <c r="E2603" s="9"/>
      <c r="F2603" s="9"/>
      <c r="G2603" s="9"/>
      <c r="H2603" s="9"/>
      <c r="I2603" s="9"/>
      <c r="J2603" s="9"/>
      <c r="K2603" s="9"/>
      <c r="L2603" s="9"/>
    </row>
    <row r="2604" spans="2:12" ht="75" x14ac:dyDescent="0.25">
      <c r="B2604" s="9"/>
      <c r="C2604" s="9"/>
      <c r="D2604" s="9"/>
      <c r="E2604" s="9"/>
      <c r="F2604" s="9"/>
      <c r="G2604" s="9" t="s">
        <v>2286</v>
      </c>
      <c r="H2604" s="9"/>
      <c r="I2604" s="9"/>
      <c r="J2604" s="9"/>
      <c r="K2604" s="9"/>
      <c r="L2604" s="9"/>
    </row>
    <row r="2605" spans="2:12" ht="90" x14ac:dyDescent="0.25">
      <c r="B2605" s="9" t="s">
        <v>12</v>
      </c>
      <c r="C2605" s="9" t="s">
        <v>13</v>
      </c>
      <c r="D2605" s="9" t="s">
        <v>2287</v>
      </c>
      <c r="E2605" s="9" t="s">
        <v>15</v>
      </c>
      <c r="F2605" s="9" t="s">
        <v>2288</v>
      </c>
      <c r="G2605" s="9" t="s">
        <v>2290</v>
      </c>
      <c r="H2605" s="9" t="s">
        <v>2291</v>
      </c>
      <c r="I2605" s="9">
        <v>4</v>
      </c>
      <c r="J2605" s="9"/>
      <c r="K2605" s="9" t="s">
        <v>19</v>
      </c>
      <c r="L2605" s="9"/>
    </row>
    <row r="2606" spans="2:12" x14ac:dyDescent="0.25">
      <c r="B2606" s="9"/>
      <c r="C2606" s="9"/>
      <c r="D2606" s="9"/>
      <c r="E2606" s="9"/>
      <c r="F2606" s="9"/>
      <c r="G2606" s="9"/>
      <c r="H2606" s="9"/>
      <c r="I2606" s="9"/>
      <c r="J2606" s="9"/>
      <c r="K2606" s="9"/>
      <c r="L2606" s="9"/>
    </row>
    <row r="2607" spans="2:12" ht="45" x14ac:dyDescent="0.25">
      <c r="B2607" s="9"/>
      <c r="C2607" s="9"/>
      <c r="D2607" s="9"/>
      <c r="E2607" s="9"/>
      <c r="F2607" s="9" t="s">
        <v>2289</v>
      </c>
      <c r="G2607" s="9"/>
      <c r="H2607" s="9"/>
      <c r="I2607" s="9"/>
      <c r="J2607" s="9"/>
      <c r="K2607" s="9"/>
      <c r="L2607" s="9"/>
    </row>
    <row r="2608" spans="2:12" ht="75" x14ac:dyDescent="0.25">
      <c r="B2608" s="9">
        <v>2</v>
      </c>
      <c r="C2608" s="9" t="s">
        <v>12</v>
      </c>
      <c r="D2608" s="9" t="s">
        <v>13</v>
      </c>
      <c r="E2608" s="9" t="s">
        <v>2292</v>
      </c>
      <c r="F2608" s="9" t="s">
        <v>15</v>
      </c>
      <c r="G2608" s="9" t="s">
        <v>2293</v>
      </c>
      <c r="H2608" s="9" t="s">
        <v>2294</v>
      </c>
      <c r="I2608" s="9" t="s">
        <v>2295</v>
      </c>
      <c r="J2608" s="9">
        <v>4</v>
      </c>
      <c r="K2608" s="9"/>
      <c r="L2608" s="9" t="s">
        <v>19</v>
      </c>
    </row>
    <row r="2609" spans="2:12" x14ac:dyDescent="0.25">
      <c r="B2609" s="9"/>
      <c r="C2609" s="9"/>
      <c r="D2609" s="9"/>
      <c r="E2609" s="9"/>
      <c r="F2609" s="9"/>
      <c r="G2609" s="9"/>
      <c r="H2609" s="9"/>
      <c r="I2609" s="9"/>
      <c r="J2609" s="9"/>
      <c r="K2609" s="9"/>
      <c r="L2609" s="9"/>
    </row>
    <row r="2610" spans="2:12" ht="90" x14ac:dyDescent="0.25">
      <c r="B2610" s="9"/>
      <c r="C2610" s="9"/>
      <c r="D2610" s="9"/>
      <c r="E2610" s="9"/>
      <c r="F2610" s="9"/>
      <c r="G2610" s="9" t="s">
        <v>2289</v>
      </c>
      <c r="H2610" s="9"/>
      <c r="I2610" s="9"/>
      <c r="J2610" s="9"/>
      <c r="K2610" s="9"/>
      <c r="L2610" s="9"/>
    </row>
    <row r="2611" spans="2:12" ht="75" x14ac:dyDescent="0.25">
      <c r="B2611" s="9">
        <v>3</v>
      </c>
      <c r="C2611" s="9" t="s">
        <v>12</v>
      </c>
      <c r="D2611" s="9" t="s">
        <v>27</v>
      </c>
      <c r="E2611" s="9" t="s">
        <v>2296</v>
      </c>
      <c r="F2611" s="9" t="s">
        <v>15</v>
      </c>
      <c r="G2611" s="9" t="s">
        <v>2297</v>
      </c>
      <c r="H2611" s="9" t="s">
        <v>1792</v>
      </c>
      <c r="I2611" s="9" t="s">
        <v>1695</v>
      </c>
      <c r="J2611" s="9">
        <v>4</v>
      </c>
      <c r="K2611" s="9"/>
      <c r="L2611" s="9" t="s">
        <v>19</v>
      </c>
    </row>
    <row r="2612" spans="2:12" x14ac:dyDescent="0.25">
      <c r="B2612" s="9"/>
      <c r="C2612" s="9"/>
      <c r="D2612" s="9"/>
      <c r="E2612" s="9"/>
      <c r="F2612" s="9"/>
      <c r="G2612" s="9"/>
      <c r="H2612" s="9"/>
      <c r="I2612" s="9"/>
      <c r="J2612" s="9"/>
      <c r="K2612" s="9"/>
      <c r="L2612" s="9"/>
    </row>
    <row r="2613" spans="2:12" ht="90" x14ac:dyDescent="0.25">
      <c r="B2613" s="9"/>
      <c r="C2613" s="9"/>
      <c r="D2613" s="9"/>
      <c r="E2613" s="9"/>
      <c r="F2613" s="9"/>
      <c r="G2613" s="9" t="s">
        <v>2289</v>
      </c>
      <c r="H2613" s="9"/>
      <c r="I2613" s="9"/>
      <c r="J2613" s="9"/>
      <c r="K2613" s="9"/>
      <c r="L2613" s="9"/>
    </row>
    <row r="2614" spans="2:12" ht="75" x14ac:dyDescent="0.25">
      <c r="B2614" s="9">
        <v>4</v>
      </c>
      <c r="C2614" s="9" t="s">
        <v>12</v>
      </c>
      <c r="D2614" s="9" t="s">
        <v>13</v>
      </c>
      <c r="E2614" s="9" t="s">
        <v>2298</v>
      </c>
      <c r="F2614" s="9" t="s">
        <v>15</v>
      </c>
      <c r="G2614" s="9" t="s">
        <v>2299</v>
      </c>
      <c r="H2614" s="9" t="s">
        <v>2301</v>
      </c>
      <c r="I2614" s="9" t="s">
        <v>2302</v>
      </c>
      <c r="J2614" s="9">
        <v>4</v>
      </c>
      <c r="K2614" s="9"/>
      <c r="L2614" s="9" t="s">
        <v>19</v>
      </c>
    </row>
    <row r="2615" spans="2:12" x14ac:dyDescent="0.25">
      <c r="B2615" s="9"/>
      <c r="C2615" s="9"/>
      <c r="D2615" s="9"/>
      <c r="E2615" s="9"/>
      <c r="F2615" s="9"/>
      <c r="G2615" s="9"/>
      <c r="H2615" s="9"/>
      <c r="I2615" s="9"/>
      <c r="J2615" s="9"/>
      <c r="K2615" s="9"/>
      <c r="L2615" s="9"/>
    </row>
    <row r="2616" spans="2:12" ht="255" x14ac:dyDescent="0.25">
      <c r="B2616" s="9"/>
      <c r="C2616" s="9"/>
      <c r="D2616" s="9"/>
      <c r="E2616" s="9"/>
      <c r="F2616" s="9"/>
      <c r="G2616" s="9" t="s">
        <v>2300</v>
      </c>
      <c r="H2616" s="9"/>
      <c r="I2616" s="9"/>
      <c r="J2616" s="9"/>
      <c r="K2616" s="9"/>
      <c r="L2616" s="9"/>
    </row>
    <row r="2617" spans="2:12" ht="75" x14ac:dyDescent="0.25">
      <c r="B2617" s="9">
        <v>5</v>
      </c>
      <c r="C2617" s="9" t="s">
        <v>12</v>
      </c>
      <c r="D2617" s="9" t="s">
        <v>13</v>
      </c>
      <c r="E2617" s="9" t="s">
        <v>2303</v>
      </c>
      <c r="F2617" s="9" t="s">
        <v>15</v>
      </c>
      <c r="G2617" s="9" t="s">
        <v>2304</v>
      </c>
      <c r="H2617" s="9" t="s">
        <v>2306</v>
      </c>
      <c r="I2617" s="11">
        <v>32356</v>
      </c>
      <c r="J2617" s="9">
        <v>4</v>
      </c>
      <c r="K2617" s="9"/>
      <c r="L2617" s="9" t="s">
        <v>19</v>
      </c>
    </row>
    <row r="2618" spans="2:12" x14ac:dyDescent="0.25">
      <c r="B2618" s="9"/>
      <c r="C2618" s="9"/>
      <c r="D2618" s="9"/>
      <c r="E2618" s="9"/>
      <c r="F2618" s="9"/>
      <c r="G2618" s="9"/>
      <c r="H2618" s="9"/>
      <c r="I2618" s="9"/>
      <c r="J2618" s="9"/>
      <c r="K2618" s="9"/>
      <c r="L2618" s="9"/>
    </row>
    <row r="2619" spans="2:12" ht="285" x14ac:dyDescent="0.25">
      <c r="B2619" s="9"/>
      <c r="C2619" s="9"/>
      <c r="D2619" s="9"/>
      <c r="E2619" s="9"/>
      <c r="F2619" s="9"/>
      <c r="G2619" s="9" t="s">
        <v>2305</v>
      </c>
      <c r="H2619" s="9"/>
      <c r="I2619" s="9"/>
      <c r="J2619" s="9"/>
      <c r="K2619" s="9"/>
      <c r="L2619" s="9"/>
    </row>
    <row r="2620" spans="2:12" ht="75" x14ac:dyDescent="0.25">
      <c r="B2620" s="9">
        <v>6</v>
      </c>
      <c r="C2620" s="9" t="s">
        <v>12</v>
      </c>
      <c r="D2620" s="9" t="s">
        <v>27</v>
      </c>
      <c r="E2620" s="9" t="s">
        <v>2307</v>
      </c>
      <c r="F2620" s="9" t="s">
        <v>15</v>
      </c>
      <c r="G2620" s="9" t="s">
        <v>2308</v>
      </c>
      <c r="H2620" s="9" t="s">
        <v>2306</v>
      </c>
      <c r="I2620" s="9">
        <f>-1 / 36</f>
        <v>-2.7777777777777776E-2</v>
      </c>
      <c r="J2620" s="9">
        <v>4</v>
      </c>
      <c r="K2620" s="9"/>
      <c r="L2620" s="9" t="s">
        <v>19</v>
      </c>
    </row>
    <row r="2621" spans="2:12" x14ac:dyDescent="0.25">
      <c r="B2621" s="9"/>
      <c r="C2621" s="9"/>
      <c r="D2621" s="9"/>
      <c r="E2621" s="9"/>
      <c r="F2621" s="9"/>
      <c r="G2621" s="9"/>
      <c r="H2621" s="9"/>
      <c r="I2621" s="9"/>
      <c r="J2621" s="9"/>
      <c r="K2621" s="9"/>
      <c r="L2621" s="9"/>
    </row>
    <row r="2622" spans="2:12" ht="285" x14ac:dyDescent="0.25">
      <c r="B2622" s="9"/>
      <c r="C2622" s="9"/>
      <c r="D2622" s="9"/>
      <c r="E2622" s="9"/>
      <c r="F2622" s="9"/>
      <c r="G2622" s="9" t="s">
        <v>2305</v>
      </c>
      <c r="H2622" s="9"/>
      <c r="I2622" s="9"/>
      <c r="J2622" s="9"/>
      <c r="K2622" s="9"/>
      <c r="L2622" s="9"/>
    </row>
    <row r="2623" spans="2:12" ht="75" x14ac:dyDescent="0.25">
      <c r="B2623" s="9">
        <v>7</v>
      </c>
      <c r="C2623" s="9" t="s">
        <v>12</v>
      </c>
      <c r="D2623" s="9" t="s">
        <v>13</v>
      </c>
      <c r="E2623" s="9" t="s">
        <v>2309</v>
      </c>
      <c r="F2623" s="9" t="s">
        <v>15</v>
      </c>
      <c r="G2623" s="9" t="s">
        <v>2310</v>
      </c>
      <c r="H2623" s="9" t="s">
        <v>2312</v>
      </c>
      <c r="I2623" s="10">
        <v>42058</v>
      </c>
      <c r="J2623" s="9">
        <v>4</v>
      </c>
      <c r="K2623" s="9"/>
      <c r="L2623" s="9" t="s">
        <v>19</v>
      </c>
    </row>
    <row r="2624" spans="2:12" x14ac:dyDescent="0.25">
      <c r="B2624" s="9"/>
      <c r="C2624" s="9"/>
      <c r="D2624" s="9"/>
      <c r="E2624" s="9"/>
      <c r="F2624" s="9"/>
      <c r="G2624" s="9"/>
      <c r="H2624" s="9"/>
      <c r="I2624" s="9"/>
      <c r="J2624" s="9"/>
      <c r="K2624" s="9"/>
      <c r="L2624" s="9"/>
    </row>
    <row r="2625" spans="2:12" ht="180" x14ac:dyDescent="0.25">
      <c r="B2625" s="9"/>
      <c r="C2625" s="9"/>
      <c r="D2625" s="9"/>
      <c r="E2625" s="9"/>
      <c r="F2625" s="9"/>
      <c r="G2625" s="9" t="s">
        <v>2311</v>
      </c>
      <c r="H2625" s="9"/>
      <c r="I2625" s="9"/>
      <c r="J2625" s="9"/>
      <c r="K2625" s="9"/>
      <c r="L2625" s="9"/>
    </row>
    <row r="2626" spans="2:12" ht="75" x14ac:dyDescent="0.25">
      <c r="B2626" s="9">
        <v>8</v>
      </c>
      <c r="C2626" s="9" t="s">
        <v>12</v>
      </c>
      <c r="D2626" s="9" t="s">
        <v>13</v>
      </c>
      <c r="E2626" s="9" t="s">
        <v>2313</v>
      </c>
      <c r="F2626" s="9" t="s">
        <v>15</v>
      </c>
      <c r="G2626" s="9" t="s">
        <v>2314</v>
      </c>
      <c r="H2626" s="9" t="s">
        <v>2312</v>
      </c>
      <c r="I2626" s="10">
        <v>42147</v>
      </c>
      <c r="J2626" s="9">
        <v>4</v>
      </c>
      <c r="K2626" s="9"/>
      <c r="L2626" s="9" t="s">
        <v>19</v>
      </c>
    </row>
    <row r="2627" spans="2:12" x14ac:dyDescent="0.25">
      <c r="B2627" s="9"/>
      <c r="C2627" s="9"/>
      <c r="D2627" s="9"/>
      <c r="E2627" s="9"/>
      <c r="F2627" s="9"/>
      <c r="G2627" s="9"/>
      <c r="H2627" s="9"/>
      <c r="I2627" s="9"/>
      <c r="J2627" s="9"/>
      <c r="K2627" s="9"/>
      <c r="L2627" s="9"/>
    </row>
    <row r="2628" spans="2:12" ht="180" x14ac:dyDescent="0.25">
      <c r="B2628" s="9"/>
      <c r="C2628" s="9"/>
      <c r="D2628" s="9"/>
      <c r="E2628" s="9"/>
      <c r="F2628" s="9"/>
      <c r="G2628" s="9" t="s">
        <v>2311</v>
      </c>
      <c r="H2628" s="9"/>
      <c r="I2628" s="9"/>
      <c r="J2628" s="9"/>
      <c r="K2628" s="9"/>
      <c r="L2628" s="9"/>
    </row>
    <row r="2629" spans="2:12" ht="75" x14ac:dyDescent="0.25">
      <c r="B2629" s="9">
        <v>9</v>
      </c>
      <c r="C2629" s="9" t="s">
        <v>12</v>
      </c>
      <c r="D2629" s="9" t="s">
        <v>13</v>
      </c>
      <c r="E2629" s="9" t="s">
        <v>2315</v>
      </c>
      <c r="F2629" s="9" t="s">
        <v>15</v>
      </c>
      <c r="G2629" s="9" t="s">
        <v>2316</v>
      </c>
      <c r="H2629" s="9" t="s">
        <v>2317</v>
      </c>
      <c r="I2629" s="10">
        <v>42058</v>
      </c>
      <c r="J2629" s="9">
        <v>4</v>
      </c>
      <c r="K2629" s="9"/>
      <c r="L2629" s="9" t="s">
        <v>19</v>
      </c>
    </row>
    <row r="2630" spans="2:12" x14ac:dyDescent="0.25">
      <c r="B2630" s="9"/>
      <c r="C2630" s="9"/>
      <c r="D2630" s="9"/>
      <c r="E2630" s="9"/>
      <c r="F2630" s="9"/>
      <c r="G2630" s="9"/>
      <c r="H2630" s="9"/>
      <c r="I2630" s="9"/>
      <c r="J2630" s="9"/>
      <c r="K2630" s="9"/>
      <c r="L2630" s="9"/>
    </row>
    <row r="2631" spans="2:12" ht="180" x14ac:dyDescent="0.25">
      <c r="B2631" s="9"/>
      <c r="C2631" s="9"/>
      <c r="D2631" s="9"/>
      <c r="E2631" s="9"/>
      <c r="F2631" s="9"/>
      <c r="G2631" s="9" t="s">
        <v>2311</v>
      </c>
      <c r="H2631" s="9"/>
      <c r="I2631" s="9"/>
      <c r="J2631" s="9"/>
      <c r="K2631" s="9"/>
      <c r="L2631" s="9"/>
    </row>
    <row r="2632" spans="2:12" ht="75" x14ac:dyDescent="0.25">
      <c r="B2632" s="9">
        <v>10</v>
      </c>
      <c r="C2632" s="9" t="s">
        <v>12</v>
      </c>
      <c r="D2632" s="9" t="s">
        <v>13</v>
      </c>
      <c r="E2632" s="9" t="s">
        <v>2318</v>
      </c>
      <c r="F2632" s="9" t="s">
        <v>15</v>
      </c>
      <c r="G2632" s="9" t="s">
        <v>2319</v>
      </c>
      <c r="H2632" s="9" t="s">
        <v>2317</v>
      </c>
      <c r="I2632" s="10">
        <v>42027</v>
      </c>
      <c r="J2632" s="9">
        <v>4</v>
      </c>
      <c r="K2632" s="9"/>
      <c r="L2632" s="9" t="s">
        <v>19</v>
      </c>
    </row>
    <row r="2633" spans="2:12" x14ac:dyDescent="0.25">
      <c r="B2633" s="9"/>
      <c r="C2633" s="9"/>
      <c r="D2633" s="9"/>
      <c r="E2633" s="9"/>
      <c r="F2633" s="9"/>
      <c r="G2633" s="9"/>
      <c r="H2633" s="9"/>
      <c r="I2633" s="9"/>
      <c r="J2633" s="9"/>
      <c r="K2633" s="9"/>
      <c r="L2633" s="9"/>
    </row>
    <row r="2634" spans="2:12" ht="180" x14ac:dyDescent="0.25">
      <c r="B2634" s="9"/>
      <c r="C2634" s="9"/>
      <c r="D2634" s="9"/>
      <c r="E2634" s="9"/>
      <c r="F2634" s="9"/>
      <c r="G2634" s="9" t="s">
        <v>2311</v>
      </c>
      <c r="H2634" s="9"/>
      <c r="I2634" s="9"/>
      <c r="J2634" s="9"/>
      <c r="K2634" s="9"/>
      <c r="L2634" s="9"/>
    </row>
    <row r="2635" spans="2:12" ht="150" x14ac:dyDescent="0.25">
      <c r="B2635" s="9">
        <v>11</v>
      </c>
      <c r="C2635" s="9" t="s">
        <v>12</v>
      </c>
      <c r="D2635" s="9" t="s">
        <v>27</v>
      </c>
      <c r="E2635" s="9" t="s">
        <v>2320</v>
      </c>
      <c r="F2635" s="9" t="s">
        <v>15</v>
      </c>
      <c r="G2635" s="9" t="s">
        <v>2321</v>
      </c>
      <c r="H2635" s="9" t="s">
        <v>2312</v>
      </c>
      <c r="I2635" s="9">
        <f>-2 / 12</f>
        <v>-0.16666666666666666</v>
      </c>
      <c r="J2635" s="9">
        <v>4</v>
      </c>
      <c r="K2635" s="9"/>
      <c r="L2635" s="9" t="s">
        <v>19</v>
      </c>
    </row>
    <row r="2636" spans="2:12" x14ac:dyDescent="0.25">
      <c r="B2636" s="9"/>
      <c r="C2636" s="9"/>
      <c r="D2636" s="9"/>
      <c r="E2636" s="9"/>
      <c r="F2636" s="9"/>
      <c r="G2636" s="9"/>
      <c r="H2636" s="9"/>
      <c r="I2636" s="9"/>
      <c r="J2636" s="9"/>
      <c r="K2636" s="9"/>
      <c r="L2636" s="9"/>
    </row>
    <row r="2637" spans="2:12" ht="165" x14ac:dyDescent="0.25">
      <c r="B2637" s="9"/>
      <c r="C2637" s="9"/>
      <c r="D2637" s="9"/>
      <c r="E2637" s="9"/>
      <c r="F2637" s="9"/>
      <c r="G2637" s="9" t="s">
        <v>2322</v>
      </c>
      <c r="H2637" s="9"/>
      <c r="I2637" s="9"/>
      <c r="J2637" s="9"/>
      <c r="K2637" s="9"/>
      <c r="L2637" s="9"/>
    </row>
    <row r="2638" spans="2:12" ht="75" x14ac:dyDescent="0.25">
      <c r="B2638" s="9">
        <v>12</v>
      </c>
      <c r="C2638" s="9" t="s">
        <v>12</v>
      </c>
      <c r="D2638" s="9" t="s">
        <v>27</v>
      </c>
      <c r="E2638" s="9" t="s">
        <v>2323</v>
      </c>
      <c r="F2638" s="9" t="s">
        <v>15</v>
      </c>
      <c r="G2638" s="9" t="s">
        <v>2324</v>
      </c>
      <c r="H2638" s="9" t="s">
        <v>1685</v>
      </c>
      <c r="I2638" s="9" t="s">
        <v>45</v>
      </c>
      <c r="J2638" s="9">
        <v>4</v>
      </c>
      <c r="K2638" s="9"/>
      <c r="L2638" s="9" t="s">
        <v>19</v>
      </c>
    </row>
    <row r="2639" spans="2:12" x14ac:dyDescent="0.25">
      <c r="B2639" s="9"/>
      <c r="C2639" s="9"/>
      <c r="D2639" s="9"/>
      <c r="E2639" s="9"/>
      <c r="F2639" s="9"/>
      <c r="G2639" s="9"/>
      <c r="H2639" s="9"/>
      <c r="I2639" s="9"/>
      <c r="J2639" s="9"/>
      <c r="K2639" s="9"/>
      <c r="L2639" s="9"/>
    </row>
    <row r="2640" spans="2:12" ht="165" x14ac:dyDescent="0.25">
      <c r="B2640" s="9"/>
      <c r="C2640" s="9"/>
      <c r="D2640" s="9"/>
      <c r="E2640" s="9"/>
      <c r="F2640" s="9"/>
      <c r="G2640" s="9" t="s">
        <v>2322</v>
      </c>
      <c r="H2640" s="9"/>
      <c r="I2640" s="9"/>
      <c r="J2640" s="9"/>
      <c r="K2640" s="9"/>
      <c r="L2640" s="9"/>
    </row>
    <row r="2641" spans="2:13" ht="75" x14ac:dyDescent="0.25">
      <c r="B2641" s="9">
        <v>13</v>
      </c>
      <c r="C2641" s="9" t="s">
        <v>12</v>
      </c>
      <c r="D2641" s="9" t="s">
        <v>27</v>
      </c>
      <c r="E2641" s="9" t="s">
        <v>2325</v>
      </c>
      <c r="F2641" s="9" t="s">
        <v>15</v>
      </c>
      <c r="G2641" s="9" t="s">
        <v>2326</v>
      </c>
      <c r="H2641" s="9" t="s">
        <v>1685</v>
      </c>
      <c r="I2641" s="9">
        <f>-1 / 12</f>
        <v>-8.3333333333333329E-2</v>
      </c>
      <c r="J2641" s="9">
        <v>4</v>
      </c>
      <c r="K2641" s="9"/>
      <c r="L2641" s="9">
        <v>32</v>
      </c>
      <c r="M2641">
        <v>5</v>
      </c>
    </row>
    <row r="2642" spans="2:13" x14ac:dyDescent="0.25">
      <c r="B2642" s="9"/>
      <c r="C2642" s="9"/>
      <c r="D2642" s="9"/>
      <c r="E2642" s="9"/>
      <c r="F2642" s="9"/>
      <c r="G2642" s="9"/>
      <c r="H2642" s="9"/>
      <c r="I2642" s="9"/>
      <c r="J2642" s="9"/>
      <c r="K2642" s="9"/>
      <c r="L2642" s="9"/>
    </row>
    <row r="2643" spans="2:13" ht="165" x14ac:dyDescent="0.25">
      <c r="B2643" s="9"/>
      <c r="C2643" s="9"/>
      <c r="D2643" s="9"/>
      <c r="E2643" s="9"/>
      <c r="F2643" s="9"/>
      <c r="G2643" s="9" t="s">
        <v>2322</v>
      </c>
      <c r="H2643" s="9"/>
      <c r="I2643" s="9"/>
      <c r="J2643" s="9"/>
      <c r="K2643" s="9"/>
      <c r="L2643" s="9"/>
    </row>
    <row r="2644" spans="2:13" ht="150" x14ac:dyDescent="0.25">
      <c r="B2644" s="9">
        <v>14</v>
      </c>
      <c r="C2644" s="9" t="s">
        <v>12</v>
      </c>
      <c r="D2644" s="9" t="s">
        <v>27</v>
      </c>
      <c r="E2644" s="9" t="s">
        <v>2327</v>
      </c>
      <c r="F2644" s="9" t="s">
        <v>15</v>
      </c>
      <c r="G2644" s="9" t="s">
        <v>2328</v>
      </c>
      <c r="H2644" s="9" t="s">
        <v>1792</v>
      </c>
      <c r="I2644" s="9" t="s">
        <v>45</v>
      </c>
      <c r="J2644" s="9">
        <v>4</v>
      </c>
      <c r="K2644" s="9"/>
      <c r="L2644" s="9" t="s">
        <v>19</v>
      </c>
    </row>
    <row r="2645" spans="2:13" x14ac:dyDescent="0.25">
      <c r="B2645" s="9"/>
      <c r="C2645" s="9"/>
      <c r="D2645" s="9"/>
      <c r="E2645" s="9"/>
      <c r="F2645" s="9"/>
      <c r="G2645" s="9"/>
      <c r="H2645" s="9"/>
      <c r="I2645" s="9"/>
      <c r="J2645" s="9"/>
      <c r="K2645" s="9"/>
      <c r="L2645" s="9"/>
    </row>
    <row r="2646" spans="2:13" ht="165" x14ac:dyDescent="0.25">
      <c r="B2646" s="9"/>
      <c r="C2646" s="9"/>
      <c r="D2646" s="9"/>
      <c r="E2646" s="9"/>
      <c r="F2646" s="9"/>
      <c r="G2646" s="9" t="s">
        <v>2322</v>
      </c>
      <c r="H2646" s="9"/>
      <c r="I2646" s="9"/>
      <c r="J2646" s="9"/>
      <c r="K2646" s="9"/>
      <c r="L2646" s="9"/>
    </row>
    <row r="2647" spans="2:13" ht="75" x14ac:dyDescent="0.25">
      <c r="B2647" s="9">
        <v>15</v>
      </c>
      <c r="C2647" s="9" t="s">
        <v>12</v>
      </c>
      <c r="D2647" s="9" t="s">
        <v>13</v>
      </c>
      <c r="E2647" s="9" t="s">
        <v>2329</v>
      </c>
      <c r="F2647" s="9" t="s">
        <v>15</v>
      </c>
      <c r="G2647" s="9" t="s">
        <v>2330</v>
      </c>
      <c r="H2647" s="9" t="s">
        <v>1811</v>
      </c>
      <c r="I2647" s="9" t="s">
        <v>2332</v>
      </c>
      <c r="J2647" s="9">
        <v>4</v>
      </c>
      <c r="K2647" s="9"/>
      <c r="L2647" s="9" t="s">
        <v>19</v>
      </c>
    </row>
    <row r="2648" spans="2:13" x14ac:dyDescent="0.25">
      <c r="B2648" s="9"/>
      <c r="C2648" s="9"/>
      <c r="D2648" s="9"/>
      <c r="E2648" s="9"/>
      <c r="F2648" s="9"/>
      <c r="G2648" s="9"/>
      <c r="H2648" s="9"/>
      <c r="I2648" s="9"/>
      <c r="J2648" s="9"/>
      <c r="K2648" s="9"/>
      <c r="L2648" s="9"/>
    </row>
    <row r="2649" spans="2:13" ht="150" x14ac:dyDescent="0.25">
      <c r="B2649" s="9"/>
      <c r="C2649" s="9"/>
      <c r="D2649" s="9"/>
      <c r="E2649" s="9"/>
      <c r="F2649" s="9"/>
      <c r="G2649" s="9" t="s">
        <v>2331</v>
      </c>
      <c r="H2649" s="9"/>
      <c r="I2649" s="9"/>
      <c r="J2649" s="9"/>
      <c r="K2649" s="9"/>
      <c r="L2649" s="9"/>
    </row>
    <row r="2650" spans="2:13" ht="75" x14ac:dyDescent="0.25">
      <c r="B2650" s="9">
        <v>16</v>
      </c>
      <c r="C2650" s="9" t="s">
        <v>12</v>
      </c>
      <c r="D2650" s="9" t="s">
        <v>13</v>
      </c>
      <c r="E2650" s="9" t="s">
        <v>2333</v>
      </c>
      <c r="F2650" s="9" t="s">
        <v>15</v>
      </c>
      <c r="G2650" s="9" t="s">
        <v>2334</v>
      </c>
      <c r="H2650" s="9" t="s">
        <v>2335</v>
      </c>
      <c r="I2650" s="11">
        <v>13150</v>
      </c>
      <c r="J2650" s="9">
        <v>4</v>
      </c>
      <c r="K2650" s="9"/>
      <c r="L2650" s="9" t="s">
        <v>19</v>
      </c>
    </row>
    <row r="2651" spans="2:13" x14ac:dyDescent="0.25">
      <c r="B2651" s="9"/>
      <c r="C2651" s="9"/>
      <c r="D2651" s="9"/>
      <c r="E2651" s="9"/>
      <c r="F2651" s="9"/>
      <c r="G2651" s="9"/>
      <c r="H2651" s="9"/>
      <c r="I2651" s="9"/>
      <c r="J2651" s="9"/>
      <c r="K2651" s="9"/>
      <c r="L2651" s="9"/>
    </row>
    <row r="2652" spans="2:13" ht="150" x14ac:dyDescent="0.25">
      <c r="B2652" s="9"/>
      <c r="C2652" s="9"/>
      <c r="D2652" s="9"/>
      <c r="E2652" s="9"/>
      <c r="F2652" s="9"/>
      <c r="G2652" s="9" t="s">
        <v>2331</v>
      </c>
      <c r="H2652" s="9"/>
      <c r="I2652" s="9"/>
      <c r="J2652" s="9"/>
      <c r="K2652" s="9"/>
      <c r="L2652" s="9"/>
    </row>
    <row r="2653" spans="2:13" ht="90" x14ac:dyDescent="0.25">
      <c r="B2653" s="9">
        <v>17</v>
      </c>
      <c r="C2653" s="9" t="s">
        <v>12</v>
      </c>
      <c r="D2653" s="9" t="s">
        <v>13</v>
      </c>
      <c r="E2653" s="9" t="s">
        <v>2336</v>
      </c>
      <c r="F2653" s="9" t="s">
        <v>15</v>
      </c>
      <c r="G2653" s="9" t="s">
        <v>2337</v>
      </c>
      <c r="H2653" s="9" t="s">
        <v>2339</v>
      </c>
      <c r="I2653" s="9" t="s">
        <v>1492</v>
      </c>
      <c r="J2653" s="9">
        <v>4</v>
      </c>
      <c r="K2653" s="9"/>
      <c r="L2653" s="9" t="s">
        <v>19</v>
      </c>
    </row>
    <row r="2654" spans="2:13" x14ac:dyDescent="0.25">
      <c r="B2654" s="9"/>
      <c r="C2654" s="9"/>
      <c r="D2654" s="9"/>
      <c r="E2654" s="9"/>
      <c r="F2654" s="9"/>
      <c r="G2654" s="9"/>
      <c r="H2654" s="9"/>
      <c r="I2654" s="9"/>
      <c r="J2654" s="9"/>
      <c r="K2654" s="9"/>
      <c r="L2654" s="9"/>
    </row>
    <row r="2655" spans="2:13" ht="120" x14ac:dyDescent="0.25">
      <c r="B2655" s="9"/>
      <c r="C2655" s="9"/>
      <c r="D2655" s="9"/>
      <c r="E2655" s="9"/>
      <c r="F2655" s="9"/>
      <c r="G2655" s="9" t="s">
        <v>2338</v>
      </c>
      <c r="H2655" s="9"/>
      <c r="I2655" s="9"/>
      <c r="J2655" s="9"/>
      <c r="K2655" s="9"/>
      <c r="L2655" s="9"/>
    </row>
    <row r="2656" spans="2:13" ht="75" x14ac:dyDescent="0.25">
      <c r="B2656" s="9">
        <v>18</v>
      </c>
      <c r="C2656" s="9" t="s">
        <v>12</v>
      </c>
      <c r="D2656" s="9" t="s">
        <v>27</v>
      </c>
      <c r="E2656" s="9" t="s">
        <v>2340</v>
      </c>
      <c r="F2656" s="9" t="s">
        <v>15</v>
      </c>
      <c r="G2656" s="9" t="s">
        <v>2341</v>
      </c>
      <c r="H2656" s="9" t="s">
        <v>1808</v>
      </c>
      <c r="I2656" s="9">
        <f>-2 / 36</f>
        <v>-5.5555555555555552E-2</v>
      </c>
      <c r="J2656" s="9">
        <v>4</v>
      </c>
      <c r="K2656" s="9"/>
      <c r="L2656" s="9" t="s">
        <v>19</v>
      </c>
    </row>
    <row r="2657" spans="2:12" x14ac:dyDescent="0.25">
      <c r="B2657" s="9"/>
      <c r="C2657" s="9"/>
      <c r="D2657" s="9"/>
      <c r="E2657" s="9"/>
      <c r="F2657" s="9"/>
      <c r="G2657" s="9"/>
      <c r="H2657" s="9"/>
      <c r="I2657" s="9"/>
      <c r="J2657" s="9"/>
      <c r="K2657" s="9"/>
      <c r="L2657" s="9"/>
    </row>
    <row r="2658" spans="2:12" ht="195" x14ac:dyDescent="0.25">
      <c r="B2658" s="9"/>
      <c r="C2658" s="9"/>
      <c r="D2658" s="9"/>
      <c r="E2658" s="9"/>
      <c r="F2658" s="9"/>
      <c r="G2658" s="9" t="s">
        <v>2342</v>
      </c>
      <c r="H2658" s="9"/>
      <c r="I2658" s="9"/>
      <c r="J2658" s="9"/>
      <c r="K2658" s="9"/>
      <c r="L2658" s="9"/>
    </row>
    <row r="2659" spans="2:12" ht="75" x14ac:dyDescent="0.25">
      <c r="B2659" s="9">
        <v>19</v>
      </c>
      <c r="C2659" s="9" t="s">
        <v>12</v>
      </c>
      <c r="D2659" s="9" t="s">
        <v>13</v>
      </c>
      <c r="E2659" s="9" t="s">
        <v>2343</v>
      </c>
      <c r="F2659" s="9" t="s">
        <v>15</v>
      </c>
      <c r="G2659" s="9" t="s">
        <v>2344</v>
      </c>
      <c r="H2659" s="9" t="s">
        <v>2335</v>
      </c>
      <c r="I2659" s="9" t="s">
        <v>2346</v>
      </c>
      <c r="J2659" s="9">
        <v>4</v>
      </c>
      <c r="K2659" s="9"/>
      <c r="L2659" s="9" t="s">
        <v>19</v>
      </c>
    </row>
    <row r="2660" spans="2:12" x14ac:dyDescent="0.25">
      <c r="B2660" s="9"/>
      <c r="C2660" s="9"/>
      <c r="D2660" s="9"/>
      <c r="E2660" s="9"/>
      <c r="F2660" s="9"/>
      <c r="G2660" s="9"/>
      <c r="H2660" s="9"/>
      <c r="I2660" s="9"/>
      <c r="J2660" s="9"/>
      <c r="K2660" s="9"/>
      <c r="L2660" s="9"/>
    </row>
    <row r="2661" spans="2:12" ht="195" x14ac:dyDescent="0.25">
      <c r="B2661" s="9"/>
      <c r="C2661" s="9"/>
      <c r="D2661" s="9"/>
      <c r="E2661" s="9"/>
      <c r="F2661" s="9"/>
      <c r="G2661" s="9" t="s">
        <v>2345</v>
      </c>
      <c r="H2661" s="9"/>
      <c r="I2661" s="9"/>
      <c r="J2661" s="9"/>
      <c r="K2661" s="9"/>
      <c r="L2661" s="9"/>
    </row>
    <row r="2662" spans="2:12" ht="75" x14ac:dyDescent="0.25">
      <c r="B2662" s="9">
        <v>20</v>
      </c>
      <c r="C2662" s="9" t="s">
        <v>12</v>
      </c>
      <c r="D2662" s="9" t="s">
        <v>13</v>
      </c>
      <c r="E2662" s="9" t="s">
        <v>2347</v>
      </c>
      <c r="F2662" s="9" t="s">
        <v>15</v>
      </c>
      <c r="G2662" s="9" t="s">
        <v>2348</v>
      </c>
      <c r="H2662" s="9" t="s">
        <v>2350</v>
      </c>
      <c r="I2662" s="9" t="s">
        <v>2351</v>
      </c>
      <c r="J2662" s="9">
        <v>4</v>
      </c>
      <c r="K2662" s="9"/>
      <c r="L2662" s="9" t="s">
        <v>19</v>
      </c>
    </row>
    <row r="2663" spans="2:12" x14ac:dyDescent="0.25">
      <c r="B2663" s="9"/>
      <c r="C2663" s="9"/>
      <c r="D2663" s="9"/>
      <c r="E2663" s="9"/>
      <c r="F2663" s="9"/>
      <c r="G2663" s="9"/>
      <c r="H2663" s="9"/>
      <c r="I2663" s="9"/>
      <c r="J2663" s="9"/>
      <c r="K2663" s="9"/>
      <c r="L2663" s="9"/>
    </row>
    <row r="2664" spans="2:12" ht="135" x14ac:dyDescent="0.25">
      <c r="B2664" s="9"/>
      <c r="C2664" s="9"/>
      <c r="D2664" s="9"/>
      <c r="E2664" s="9"/>
      <c r="F2664" s="9"/>
      <c r="G2664" s="9" t="s">
        <v>2349</v>
      </c>
      <c r="H2664" s="9"/>
      <c r="I2664" s="9"/>
      <c r="J2664" s="9"/>
      <c r="K2664" s="9"/>
      <c r="L2664" s="9"/>
    </row>
    <row r="2665" spans="2:12" ht="105" x14ac:dyDescent="0.25">
      <c r="B2665" s="9" t="s">
        <v>12</v>
      </c>
      <c r="C2665" s="9" t="s">
        <v>13</v>
      </c>
      <c r="D2665" s="9" t="s">
        <v>2352</v>
      </c>
      <c r="E2665" s="9" t="s">
        <v>15</v>
      </c>
      <c r="F2665" s="9" t="s">
        <v>2353</v>
      </c>
      <c r="G2665" s="9" t="s">
        <v>2339</v>
      </c>
      <c r="H2665" s="9" t="s">
        <v>2355</v>
      </c>
      <c r="I2665" s="9">
        <v>4</v>
      </c>
      <c r="J2665" s="9"/>
      <c r="K2665" s="9" t="s">
        <v>19</v>
      </c>
      <c r="L2665" s="9"/>
    </row>
    <row r="2666" spans="2:12" x14ac:dyDescent="0.25">
      <c r="B2666" s="9"/>
      <c r="C2666" s="9"/>
      <c r="D2666" s="9"/>
      <c r="E2666" s="9"/>
      <c r="F2666" s="9"/>
      <c r="G2666" s="9"/>
      <c r="H2666" s="9"/>
      <c r="I2666" s="9"/>
      <c r="J2666" s="9"/>
      <c r="K2666" s="9"/>
      <c r="L2666" s="9"/>
    </row>
    <row r="2667" spans="2:12" ht="150" x14ac:dyDescent="0.25">
      <c r="B2667" s="9"/>
      <c r="C2667" s="9"/>
      <c r="D2667" s="9"/>
      <c r="E2667" s="9"/>
      <c r="F2667" s="9" t="s">
        <v>2354</v>
      </c>
      <c r="G2667" s="9"/>
      <c r="H2667" s="9"/>
      <c r="I2667" s="9"/>
      <c r="J2667" s="9"/>
      <c r="K2667" s="9"/>
      <c r="L2667" s="9"/>
    </row>
    <row r="2668" spans="2:12" ht="75" x14ac:dyDescent="0.25">
      <c r="B2668" s="9">
        <v>22</v>
      </c>
      <c r="C2668" s="9" t="s">
        <v>12</v>
      </c>
      <c r="D2668" s="9" t="s">
        <v>13</v>
      </c>
      <c r="E2668" s="9" t="s">
        <v>2356</v>
      </c>
      <c r="F2668" s="9" t="s">
        <v>15</v>
      </c>
      <c r="G2668" s="9" t="s">
        <v>2357</v>
      </c>
      <c r="H2668" s="9" t="s">
        <v>2359</v>
      </c>
      <c r="I2668" s="11">
        <v>13394</v>
      </c>
      <c r="J2668" s="9">
        <v>4</v>
      </c>
      <c r="K2668" s="9"/>
      <c r="L2668" s="9" t="s">
        <v>19</v>
      </c>
    </row>
    <row r="2669" spans="2:12" x14ac:dyDescent="0.25">
      <c r="B2669" s="9"/>
      <c r="C2669" s="9"/>
      <c r="D2669" s="9"/>
      <c r="E2669" s="9"/>
      <c r="F2669" s="9"/>
      <c r="G2669" s="9"/>
      <c r="H2669" s="9"/>
      <c r="I2669" s="9"/>
      <c r="J2669" s="9"/>
      <c r="K2669" s="9"/>
      <c r="L2669" s="9"/>
    </row>
    <row r="2670" spans="2:12" ht="165" x14ac:dyDescent="0.25">
      <c r="B2670" s="9"/>
      <c r="C2670" s="9"/>
      <c r="D2670" s="9"/>
      <c r="E2670" s="9"/>
      <c r="F2670" s="9"/>
      <c r="G2670" s="9" t="s">
        <v>2358</v>
      </c>
      <c r="H2670" s="9"/>
      <c r="I2670" s="9"/>
      <c r="J2670" s="9"/>
      <c r="K2670" s="9"/>
      <c r="L2670" s="9"/>
    </row>
    <row r="2671" spans="2:12" ht="75" x14ac:dyDescent="0.25">
      <c r="B2671" s="9">
        <v>23</v>
      </c>
      <c r="C2671" s="9" t="s">
        <v>12</v>
      </c>
      <c r="D2671" s="9" t="s">
        <v>27</v>
      </c>
      <c r="E2671" s="9" t="s">
        <v>2360</v>
      </c>
      <c r="F2671" s="9" t="s">
        <v>15</v>
      </c>
      <c r="G2671" s="9" t="s">
        <v>2361</v>
      </c>
      <c r="H2671" s="9" t="s">
        <v>2359</v>
      </c>
      <c r="I2671" s="9" t="s">
        <v>1695</v>
      </c>
      <c r="J2671" s="9">
        <v>4</v>
      </c>
      <c r="K2671" s="9"/>
      <c r="L2671" s="9" t="s">
        <v>19</v>
      </c>
    </row>
    <row r="2672" spans="2:12" x14ac:dyDescent="0.25">
      <c r="B2672" s="9"/>
      <c r="C2672" s="9"/>
      <c r="D2672" s="9"/>
      <c r="E2672" s="9"/>
      <c r="F2672" s="9"/>
      <c r="G2672" s="9"/>
      <c r="H2672" s="9"/>
      <c r="I2672" s="9"/>
      <c r="J2672" s="9"/>
      <c r="K2672" s="9"/>
      <c r="L2672" s="9"/>
    </row>
    <row r="2673" spans="2:12" ht="165" x14ac:dyDescent="0.25">
      <c r="B2673" s="9"/>
      <c r="C2673" s="9"/>
      <c r="D2673" s="9"/>
      <c r="E2673" s="9"/>
      <c r="F2673" s="9"/>
      <c r="G2673" s="9" t="s">
        <v>2358</v>
      </c>
      <c r="H2673" s="9"/>
      <c r="I2673" s="9"/>
      <c r="J2673" s="9"/>
      <c r="K2673" s="9"/>
      <c r="L2673" s="9"/>
    </row>
    <row r="2674" spans="2:12" ht="75" x14ac:dyDescent="0.25">
      <c r="B2674" s="9">
        <v>24</v>
      </c>
      <c r="C2674" s="9" t="s">
        <v>12</v>
      </c>
      <c r="D2674" s="9" t="s">
        <v>13</v>
      </c>
      <c r="E2674" s="9" t="s">
        <v>2362</v>
      </c>
      <c r="F2674" s="9" t="s">
        <v>15</v>
      </c>
      <c r="G2674" s="9" t="s">
        <v>2363</v>
      </c>
      <c r="H2674" s="9" t="s">
        <v>2365</v>
      </c>
      <c r="I2674" s="9" t="s">
        <v>2366</v>
      </c>
      <c r="J2674" s="9">
        <v>4</v>
      </c>
      <c r="K2674" s="9"/>
      <c r="L2674" s="9" t="s">
        <v>19</v>
      </c>
    </row>
    <row r="2675" spans="2:12" x14ac:dyDescent="0.25">
      <c r="B2675" s="9"/>
      <c r="C2675" s="9"/>
      <c r="D2675" s="9"/>
      <c r="E2675" s="9"/>
      <c r="F2675" s="9"/>
      <c r="G2675" s="9"/>
      <c r="H2675" s="9"/>
      <c r="I2675" s="9"/>
      <c r="J2675" s="9"/>
      <c r="K2675" s="9"/>
      <c r="L2675" s="9"/>
    </row>
    <row r="2676" spans="2:12" ht="240" x14ac:dyDescent="0.25">
      <c r="B2676" s="9"/>
      <c r="C2676" s="9"/>
      <c r="D2676" s="9"/>
      <c r="E2676" s="9"/>
      <c r="F2676" s="9"/>
      <c r="G2676" s="9" t="s">
        <v>2364</v>
      </c>
      <c r="H2676" s="9"/>
      <c r="I2676" s="9"/>
      <c r="J2676" s="9"/>
      <c r="K2676" s="9"/>
      <c r="L2676" s="9"/>
    </row>
    <row r="2677" spans="2:12" ht="75" x14ac:dyDescent="0.25">
      <c r="B2677" s="9">
        <v>25</v>
      </c>
      <c r="C2677" s="9" t="s">
        <v>12</v>
      </c>
      <c r="D2677" s="9" t="s">
        <v>27</v>
      </c>
      <c r="E2677" s="9" t="s">
        <v>2367</v>
      </c>
      <c r="F2677" s="9" t="s">
        <v>15</v>
      </c>
      <c r="G2677" s="9" t="s">
        <v>2368</v>
      </c>
      <c r="H2677" s="9" t="s">
        <v>1449</v>
      </c>
      <c r="I2677" s="9" t="s">
        <v>45</v>
      </c>
      <c r="J2677" s="9">
        <v>4</v>
      </c>
      <c r="K2677" s="9"/>
      <c r="L2677" s="9" t="s">
        <v>19</v>
      </c>
    </row>
    <row r="2678" spans="2:12" x14ac:dyDescent="0.25">
      <c r="B2678" s="9"/>
      <c r="C2678" s="9"/>
      <c r="D2678" s="9"/>
      <c r="E2678" s="9"/>
      <c r="F2678" s="9"/>
      <c r="G2678" s="9"/>
      <c r="H2678" s="9"/>
      <c r="I2678" s="9"/>
      <c r="J2678" s="9"/>
      <c r="K2678" s="9"/>
      <c r="L2678" s="9"/>
    </row>
    <row r="2679" spans="2:12" ht="240" x14ac:dyDescent="0.25">
      <c r="B2679" s="9"/>
      <c r="C2679" s="9"/>
      <c r="D2679" s="9"/>
      <c r="E2679" s="9"/>
      <c r="F2679" s="9"/>
      <c r="G2679" s="9" t="s">
        <v>2369</v>
      </c>
      <c r="H2679" s="9"/>
      <c r="I2679" s="9"/>
      <c r="J2679" s="9"/>
      <c r="K2679" s="9"/>
      <c r="L2679" s="9"/>
    </row>
    <row r="2680" spans="2:12" ht="75" x14ac:dyDescent="0.25">
      <c r="B2680" s="9">
        <v>26</v>
      </c>
      <c r="C2680" s="9" t="s">
        <v>12</v>
      </c>
      <c r="D2680" s="9" t="s">
        <v>13</v>
      </c>
      <c r="E2680" s="9" t="s">
        <v>2370</v>
      </c>
      <c r="F2680" s="9" t="s">
        <v>15</v>
      </c>
      <c r="G2680" s="9" t="s">
        <v>2371</v>
      </c>
      <c r="H2680" s="9" t="s">
        <v>2373</v>
      </c>
      <c r="I2680" s="10">
        <v>42047</v>
      </c>
      <c r="J2680" s="9">
        <v>4</v>
      </c>
      <c r="K2680" s="9"/>
      <c r="L2680" s="9" t="s">
        <v>19</v>
      </c>
    </row>
    <row r="2681" spans="2:12" x14ac:dyDescent="0.25">
      <c r="B2681" s="9"/>
      <c r="C2681" s="9"/>
      <c r="D2681" s="9"/>
      <c r="E2681" s="9"/>
      <c r="F2681" s="9"/>
      <c r="G2681" s="9"/>
      <c r="H2681" s="9"/>
      <c r="I2681" s="9"/>
      <c r="J2681" s="9"/>
      <c r="K2681" s="9"/>
      <c r="L2681" s="9"/>
    </row>
    <row r="2682" spans="2:12" ht="180" x14ac:dyDescent="0.25">
      <c r="B2682" s="9"/>
      <c r="C2682" s="9"/>
      <c r="D2682" s="9"/>
      <c r="E2682" s="9"/>
      <c r="F2682" s="9"/>
      <c r="G2682" s="9" t="s">
        <v>2372</v>
      </c>
      <c r="H2682" s="9"/>
      <c r="I2682" s="9"/>
      <c r="J2682" s="9"/>
      <c r="K2682" s="9"/>
      <c r="L2682" s="9"/>
    </row>
    <row r="2683" spans="2:12" ht="105" x14ac:dyDescent="0.25">
      <c r="B2683" s="9" t="s">
        <v>12</v>
      </c>
      <c r="C2683" s="9" t="s">
        <v>13</v>
      </c>
      <c r="D2683" s="9" t="s">
        <v>2374</v>
      </c>
      <c r="E2683" s="9" t="s">
        <v>15</v>
      </c>
      <c r="F2683" s="9" t="s">
        <v>2375</v>
      </c>
      <c r="G2683" s="9" t="s">
        <v>2339</v>
      </c>
      <c r="H2683" s="10">
        <v>42016</v>
      </c>
      <c r="I2683" s="9">
        <v>4</v>
      </c>
      <c r="J2683" s="9"/>
      <c r="K2683" s="9" t="s">
        <v>19</v>
      </c>
    </row>
    <row r="2684" spans="2:12" x14ac:dyDescent="0.25">
      <c r="B2684" s="9"/>
      <c r="C2684" s="9"/>
      <c r="D2684" s="9"/>
      <c r="E2684" s="9"/>
      <c r="F2684" s="9"/>
      <c r="G2684" s="9"/>
      <c r="H2684" s="9"/>
      <c r="I2684" s="9"/>
      <c r="J2684" s="9"/>
      <c r="K2684" s="9"/>
    </row>
    <row r="2685" spans="2:12" ht="180" x14ac:dyDescent="0.25">
      <c r="B2685" s="9"/>
      <c r="C2685" s="9"/>
      <c r="D2685" s="9"/>
      <c r="E2685" s="9"/>
      <c r="F2685" s="9" t="s">
        <v>2376</v>
      </c>
      <c r="G2685" s="9"/>
      <c r="H2685" s="9"/>
      <c r="I2685" s="9"/>
      <c r="J2685" s="9"/>
      <c r="K2685" s="9"/>
    </row>
    <row r="2686" spans="2:12" ht="90" x14ac:dyDescent="0.25">
      <c r="B2686" s="9" t="s">
        <v>12</v>
      </c>
      <c r="C2686" s="9" t="s">
        <v>27</v>
      </c>
      <c r="D2686" s="9" t="s">
        <v>2377</v>
      </c>
      <c r="E2686" s="9" t="s">
        <v>15</v>
      </c>
      <c r="F2686" s="9" t="s">
        <v>2378</v>
      </c>
      <c r="G2686" s="9" t="s">
        <v>2294</v>
      </c>
      <c r="H2686" s="9">
        <f>-1 / 12</f>
        <v>-8.3333333333333329E-2</v>
      </c>
      <c r="I2686" s="9">
        <v>4</v>
      </c>
      <c r="J2686" s="9"/>
      <c r="K2686" s="9" t="s">
        <v>19</v>
      </c>
      <c r="L2686" s="9"/>
    </row>
    <row r="2687" spans="2:12" x14ac:dyDescent="0.25">
      <c r="B2687" s="9"/>
      <c r="C2687" s="9"/>
      <c r="D2687" s="9"/>
      <c r="E2687" s="9"/>
      <c r="F2687" s="9"/>
      <c r="G2687" s="9"/>
      <c r="H2687" s="9"/>
      <c r="I2687" s="9"/>
      <c r="J2687" s="9"/>
      <c r="K2687" s="9"/>
      <c r="L2687" s="9"/>
    </row>
    <row r="2688" spans="2:12" ht="180" x14ac:dyDescent="0.25">
      <c r="B2688" s="9"/>
      <c r="C2688" s="9"/>
      <c r="D2688" s="9"/>
      <c r="E2688" s="9"/>
      <c r="F2688" s="9" t="s">
        <v>2376</v>
      </c>
      <c r="G2688" s="9"/>
      <c r="H2688" s="9"/>
      <c r="I2688" s="9"/>
      <c r="J2688" s="9"/>
      <c r="K2688" s="9"/>
      <c r="L2688" s="9"/>
    </row>
    <row r="2689" spans="2:12" ht="75" x14ac:dyDescent="0.25">
      <c r="B2689" s="9">
        <v>42</v>
      </c>
      <c r="C2689" s="9" t="s">
        <v>12</v>
      </c>
      <c r="D2689" s="9" t="s">
        <v>13</v>
      </c>
      <c r="E2689" s="9" t="s">
        <v>2379</v>
      </c>
      <c r="F2689" s="9" t="s">
        <v>15</v>
      </c>
      <c r="G2689" s="9" t="s">
        <v>2380</v>
      </c>
      <c r="H2689" s="9" t="s">
        <v>2373</v>
      </c>
      <c r="I2689" s="10">
        <v>42016</v>
      </c>
      <c r="J2689" s="9">
        <v>4</v>
      </c>
      <c r="K2689" s="9"/>
      <c r="L2689" s="9" t="s">
        <v>19</v>
      </c>
    </row>
    <row r="2690" spans="2:12" x14ac:dyDescent="0.25">
      <c r="B2690" s="9"/>
      <c r="C2690" s="9"/>
      <c r="D2690" s="9"/>
      <c r="E2690" s="9"/>
      <c r="F2690" s="9"/>
      <c r="G2690" s="9"/>
      <c r="H2690" s="9"/>
      <c r="I2690" s="9"/>
      <c r="J2690" s="9"/>
      <c r="K2690" s="9"/>
      <c r="L2690" s="9"/>
    </row>
    <row r="2691" spans="2:12" ht="255" x14ac:dyDescent="0.25">
      <c r="B2691" s="9"/>
      <c r="C2691" s="9"/>
      <c r="D2691" s="9"/>
      <c r="E2691" s="9"/>
      <c r="F2691" s="9"/>
      <c r="G2691" s="9" t="s">
        <v>2376</v>
      </c>
      <c r="H2691" s="9"/>
      <c r="I2691" s="9"/>
      <c r="J2691" s="9"/>
      <c r="K2691" s="9"/>
      <c r="L2691" s="9"/>
    </row>
    <row r="2692" spans="2:12" ht="75" x14ac:dyDescent="0.25">
      <c r="B2692" s="9">
        <v>43</v>
      </c>
      <c r="C2692" s="9" t="s">
        <v>12</v>
      </c>
      <c r="D2692" s="9" t="s">
        <v>27</v>
      </c>
      <c r="E2692" s="9" t="s">
        <v>2381</v>
      </c>
      <c r="F2692" s="9" t="s">
        <v>15</v>
      </c>
      <c r="G2692" s="9" t="s">
        <v>2382</v>
      </c>
      <c r="H2692" s="9" t="s">
        <v>2301</v>
      </c>
      <c r="I2692" s="9" t="s">
        <v>45</v>
      </c>
      <c r="J2692" s="9">
        <v>4</v>
      </c>
      <c r="K2692" s="9"/>
      <c r="L2692" s="9" t="s">
        <v>19</v>
      </c>
    </row>
    <row r="2693" spans="2:12" x14ac:dyDescent="0.25">
      <c r="B2693" s="9"/>
      <c r="C2693" s="9"/>
      <c r="D2693" s="9"/>
      <c r="E2693" s="9"/>
      <c r="F2693" s="9"/>
      <c r="G2693" s="9"/>
      <c r="H2693" s="9"/>
      <c r="I2693" s="9"/>
      <c r="J2693" s="9"/>
      <c r="K2693" s="9"/>
      <c r="L2693" s="9"/>
    </row>
    <row r="2694" spans="2:12" ht="255" x14ac:dyDescent="0.25">
      <c r="B2694" s="9"/>
      <c r="C2694" s="9"/>
      <c r="D2694" s="9"/>
      <c r="E2694" s="9"/>
      <c r="F2694" s="9"/>
      <c r="G2694" s="9" t="s">
        <v>2376</v>
      </c>
      <c r="H2694" s="9"/>
      <c r="I2694" s="9"/>
      <c r="J2694" s="9"/>
      <c r="K2694" s="9"/>
      <c r="L2694" s="9"/>
    </row>
    <row r="2695" spans="2:12" ht="75" x14ac:dyDescent="0.25">
      <c r="B2695" s="9">
        <v>44</v>
      </c>
      <c r="C2695" s="9" t="s">
        <v>12</v>
      </c>
      <c r="D2695" s="9" t="s">
        <v>27</v>
      </c>
      <c r="E2695" s="9" t="s">
        <v>2383</v>
      </c>
      <c r="F2695" s="9" t="s">
        <v>15</v>
      </c>
      <c r="G2695" s="9" t="s">
        <v>2384</v>
      </c>
      <c r="H2695" s="9" t="s">
        <v>2290</v>
      </c>
      <c r="I2695" s="9">
        <f>-3 / 12</f>
        <v>-0.25</v>
      </c>
      <c r="J2695" s="9">
        <v>4</v>
      </c>
      <c r="K2695" s="9"/>
      <c r="L2695" s="9" t="s">
        <v>19</v>
      </c>
    </row>
    <row r="2696" spans="2:12" x14ac:dyDescent="0.25">
      <c r="B2696" s="9"/>
      <c r="C2696" s="9"/>
      <c r="D2696" s="9"/>
      <c r="E2696" s="9"/>
      <c r="F2696" s="9"/>
      <c r="G2696" s="9"/>
      <c r="H2696" s="9"/>
      <c r="I2696" s="9"/>
      <c r="J2696" s="9"/>
      <c r="K2696" s="9"/>
      <c r="L2696" s="9"/>
    </row>
    <row r="2697" spans="2:12" ht="255" x14ac:dyDescent="0.25">
      <c r="B2697" s="9"/>
      <c r="C2697" s="9"/>
      <c r="D2697" s="9"/>
      <c r="E2697" s="9"/>
      <c r="F2697" s="9"/>
      <c r="G2697" s="9" t="s">
        <v>2376</v>
      </c>
      <c r="H2697" s="9"/>
      <c r="I2697" s="9"/>
      <c r="J2697" s="9"/>
      <c r="K2697" s="9"/>
      <c r="L2697" s="9"/>
    </row>
    <row r="2698" spans="2:12" ht="90" x14ac:dyDescent="0.25">
      <c r="B2698" s="9" t="s">
        <v>12</v>
      </c>
      <c r="C2698" s="9" t="s">
        <v>27</v>
      </c>
      <c r="D2698" s="9" t="s">
        <v>2385</v>
      </c>
      <c r="E2698" s="9" t="s">
        <v>15</v>
      </c>
      <c r="F2698" s="9" t="s">
        <v>2386</v>
      </c>
      <c r="G2698" s="9" t="s">
        <v>2388</v>
      </c>
      <c r="H2698" s="9" t="s">
        <v>1035</v>
      </c>
      <c r="I2698" s="9">
        <v>4</v>
      </c>
      <c r="J2698" s="9"/>
      <c r="K2698" s="9" t="s">
        <v>19</v>
      </c>
      <c r="L2698" s="9"/>
    </row>
    <row r="2699" spans="2:12" x14ac:dyDescent="0.25">
      <c r="B2699" s="9"/>
      <c r="C2699" s="9"/>
      <c r="D2699" s="9"/>
      <c r="E2699" s="9"/>
      <c r="F2699" s="9"/>
      <c r="G2699" s="9"/>
      <c r="H2699" s="9"/>
      <c r="I2699" s="9"/>
      <c r="J2699" s="9"/>
      <c r="K2699" s="9"/>
      <c r="L2699" s="9"/>
    </row>
    <row r="2700" spans="2:12" ht="150" x14ac:dyDescent="0.25">
      <c r="B2700" s="9"/>
      <c r="C2700" s="9"/>
      <c r="D2700" s="9"/>
      <c r="E2700" s="9"/>
      <c r="F2700" s="9" t="s">
        <v>2387</v>
      </c>
      <c r="G2700" s="9"/>
      <c r="H2700" s="9"/>
      <c r="I2700" s="9"/>
      <c r="J2700" s="9"/>
      <c r="K2700" s="9"/>
      <c r="L2700" s="9"/>
    </row>
    <row r="2701" spans="2:12" ht="75" x14ac:dyDescent="0.25">
      <c r="B2701" s="9">
        <v>55</v>
      </c>
      <c r="C2701" s="9" t="s">
        <v>12</v>
      </c>
      <c r="D2701" s="9" t="s">
        <v>27</v>
      </c>
      <c r="E2701" s="9" t="s">
        <v>2389</v>
      </c>
      <c r="F2701" s="9" t="s">
        <v>15</v>
      </c>
      <c r="G2701" s="9" t="s">
        <v>2390</v>
      </c>
      <c r="H2701" s="9" t="s">
        <v>2391</v>
      </c>
      <c r="I2701" s="9" t="s">
        <v>1035</v>
      </c>
      <c r="J2701" s="9">
        <v>4</v>
      </c>
      <c r="K2701" s="9"/>
      <c r="L2701" s="9" t="s">
        <v>19</v>
      </c>
    </row>
    <row r="2702" spans="2:12" x14ac:dyDescent="0.25">
      <c r="B2702" s="9"/>
      <c r="C2702" s="9"/>
      <c r="D2702" s="9"/>
      <c r="E2702" s="9"/>
      <c r="F2702" s="9"/>
      <c r="G2702" s="9"/>
      <c r="H2702" s="9"/>
      <c r="I2702" s="9"/>
      <c r="J2702" s="9"/>
      <c r="K2702" s="9"/>
      <c r="L2702" s="9"/>
    </row>
    <row r="2703" spans="2:12" ht="240" x14ac:dyDescent="0.25">
      <c r="B2703" s="9"/>
      <c r="C2703" s="9"/>
      <c r="D2703" s="9"/>
      <c r="E2703" s="9"/>
      <c r="F2703" s="9"/>
      <c r="G2703" s="9" t="s">
        <v>2387</v>
      </c>
      <c r="H2703" s="9"/>
      <c r="I2703" s="9"/>
      <c r="J2703" s="9"/>
      <c r="K2703" s="9"/>
      <c r="L2703" s="9"/>
    </row>
    <row r="2704" spans="2:12" ht="75" x14ac:dyDescent="0.25">
      <c r="B2704" s="9">
        <v>56</v>
      </c>
      <c r="C2704" s="9" t="s">
        <v>12</v>
      </c>
      <c r="D2704" s="9" t="s">
        <v>27</v>
      </c>
      <c r="E2704" s="9" t="s">
        <v>2392</v>
      </c>
      <c r="F2704" s="9" t="s">
        <v>15</v>
      </c>
      <c r="G2704" s="9" t="s">
        <v>2393</v>
      </c>
      <c r="H2704" s="9" t="s">
        <v>2394</v>
      </c>
      <c r="I2704" s="9" t="s">
        <v>1035</v>
      </c>
      <c r="J2704" s="9">
        <v>4</v>
      </c>
      <c r="K2704" s="9"/>
      <c r="L2704" s="9" t="s">
        <v>19</v>
      </c>
    </row>
    <row r="2705" spans="2:12" x14ac:dyDescent="0.25">
      <c r="B2705" s="9"/>
      <c r="C2705" s="9"/>
      <c r="D2705" s="9"/>
      <c r="E2705" s="9"/>
      <c r="F2705" s="9"/>
      <c r="G2705" s="9"/>
      <c r="H2705" s="9"/>
      <c r="I2705" s="9"/>
      <c r="J2705" s="9"/>
      <c r="K2705" s="9"/>
      <c r="L2705" s="9"/>
    </row>
    <row r="2706" spans="2:12" ht="240" x14ac:dyDescent="0.25">
      <c r="B2706" s="9"/>
      <c r="C2706" s="9"/>
      <c r="D2706" s="9"/>
      <c r="E2706" s="9"/>
      <c r="F2706" s="9"/>
      <c r="G2706" s="9" t="s">
        <v>2387</v>
      </c>
      <c r="H2706" s="9"/>
      <c r="I2706" s="9"/>
      <c r="J2706" s="9"/>
      <c r="K2706" s="9"/>
      <c r="L2706" s="9"/>
    </row>
    <row r="2707" spans="2:12" ht="90" x14ac:dyDescent="0.25">
      <c r="B2707" s="9" t="s">
        <v>12</v>
      </c>
      <c r="C2707" s="9" t="s">
        <v>13</v>
      </c>
      <c r="D2707" s="9" t="s">
        <v>2395</v>
      </c>
      <c r="E2707" s="9" t="s">
        <v>15</v>
      </c>
      <c r="F2707" s="9" t="s">
        <v>2396</v>
      </c>
      <c r="G2707" s="9" t="s">
        <v>2398</v>
      </c>
      <c r="H2707" s="11">
        <v>15707</v>
      </c>
      <c r="I2707" s="9">
        <v>4</v>
      </c>
      <c r="J2707" s="9"/>
      <c r="K2707" s="9" t="s">
        <v>19</v>
      </c>
      <c r="L2707" s="9"/>
    </row>
    <row r="2708" spans="2:12" x14ac:dyDescent="0.25">
      <c r="B2708" s="9"/>
      <c r="C2708" s="9"/>
      <c r="D2708" s="9"/>
      <c r="E2708" s="9"/>
      <c r="F2708" s="9"/>
      <c r="G2708" s="9"/>
      <c r="H2708" s="9"/>
      <c r="I2708" s="9"/>
      <c r="J2708" s="9"/>
      <c r="K2708" s="9"/>
      <c r="L2708" s="9"/>
    </row>
    <row r="2709" spans="2:12" ht="180" x14ac:dyDescent="0.25">
      <c r="B2709" s="9"/>
      <c r="C2709" s="9"/>
      <c r="D2709" s="9"/>
      <c r="E2709" s="9"/>
      <c r="F2709" s="9" t="s">
        <v>2397</v>
      </c>
      <c r="G2709" s="9"/>
      <c r="H2709" s="9"/>
      <c r="I2709" s="9"/>
      <c r="J2709" s="9"/>
      <c r="K2709" s="9"/>
      <c r="L2709" s="9"/>
    </row>
    <row r="2710" spans="2:12" ht="75" x14ac:dyDescent="0.25">
      <c r="B2710" s="9">
        <v>59</v>
      </c>
      <c r="C2710" s="9" t="s">
        <v>12</v>
      </c>
      <c r="D2710" s="9" t="s">
        <v>27</v>
      </c>
      <c r="E2710" s="9" t="s">
        <v>2399</v>
      </c>
      <c r="F2710" s="9" t="s">
        <v>15</v>
      </c>
      <c r="G2710" s="9" t="s">
        <v>2400</v>
      </c>
      <c r="H2710" s="9" t="s">
        <v>2398</v>
      </c>
      <c r="I2710" s="9">
        <f>-3 / 43</f>
        <v>-6.9767441860465115E-2</v>
      </c>
      <c r="J2710" s="9">
        <v>4</v>
      </c>
      <c r="K2710" s="9"/>
      <c r="L2710" s="9" t="s">
        <v>19</v>
      </c>
    </row>
    <row r="2711" spans="2:12" x14ac:dyDescent="0.25">
      <c r="B2711" s="9"/>
      <c r="C2711" s="9"/>
      <c r="D2711" s="9"/>
      <c r="E2711" s="9"/>
      <c r="F2711" s="9"/>
      <c r="G2711" s="9"/>
      <c r="H2711" s="9"/>
      <c r="I2711" s="9"/>
      <c r="J2711" s="9"/>
      <c r="K2711" s="9"/>
      <c r="L2711" s="9"/>
    </row>
    <row r="2712" spans="2:12" ht="270" x14ac:dyDescent="0.25">
      <c r="B2712" s="9"/>
      <c r="C2712" s="9"/>
      <c r="D2712" s="9"/>
      <c r="E2712" s="9"/>
      <c r="F2712" s="9"/>
      <c r="G2712" s="9" t="s">
        <v>2397</v>
      </c>
      <c r="H2712" s="9"/>
      <c r="I2712" s="9"/>
      <c r="J2712" s="9"/>
      <c r="K2712" s="9"/>
      <c r="L2712" s="9"/>
    </row>
    <row r="2713" spans="2:12" ht="75" x14ac:dyDescent="0.25">
      <c r="B2713" s="9">
        <v>60</v>
      </c>
      <c r="C2713" s="9" t="s">
        <v>12</v>
      </c>
      <c r="D2713" s="9" t="s">
        <v>27</v>
      </c>
      <c r="E2713" s="9" t="s">
        <v>2401</v>
      </c>
      <c r="F2713" s="9" t="s">
        <v>15</v>
      </c>
      <c r="G2713" s="9" t="s">
        <v>2402</v>
      </c>
      <c r="H2713" s="9" t="s">
        <v>2403</v>
      </c>
      <c r="I2713" s="9">
        <f>-15 / 1</f>
        <v>-15</v>
      </c>
      <c r="J2713" s="9">
        <v>4</v>
      </c>
      <c r="K2713" s="9"/>
      <c r="L2713" s="9" t="s">
        <v>19</v>
      </c>
    </row>
    <row r="2714" spans="2:12" x14ac:dyDescent="0.25">
      <c r="B2714" s="9"/>
      <c r="C2714" s="9"/>
      <c r="D2714" s="9"/>
      <c r="E2714" s="9"/>
      <c r="F2714" s="9"/>
      <c r="G2714" s="9"/>
      <c r="H2714" s="9"/>
      <c r="I2714" s="9"/>
      <c r="J2714" s="9"/>
      <c r="K2714" s="9"/>
      <c r="L2714" s="9"/>
    </row>
    <row r="2715" spans="2:12" ht="270" x14ac:dyDescent="0.25">
      <c r="B2715" s="9"/>
      <c r="C2715" s="9"/>
      <c r="D2715" s="9"/>
      <c r="E2715" s="9"/>
      <c r="F2715" s="9"/>
      <c r="G2715" s="9" t="s">
        <v>2397</v>
      </c>
      <c r="H2715" s="9"/>
      <c r="I2715" s="9"/>
      <c r="J2715" s="9"/>
      <c r="K2715" s="9"/>
      <c r="L2715" s="9"/>
    </row>
    <row r="2716" spans="2:12" ht="105" x14ac:dyDescent="0.25">
      <c r="B2716" s="9" t="s">
        <v>12</v>
      </c>
      <c r="C2716" s="9" t="s">
        <v>27</v>
      </c>
      <c r="D2716" s="9" t="s">
        <v>2404</v>
      </c>
      <c r="E2716" s="9" t="s">
        <v>15</v>
      </c>
      <c r="F2716" s="9" t="s">
        <v>2405</v>
      </c>
      <c r="G2716" s="9" t="s">
        <v>2391</v>
      </c>
      <c r="H2716" s="9">
        <f>-6 / 43</f>
        <v>-0.13953488372093023</v>
      </c>
      <c r="I2716" s="9">
        <v>4</v>
      </c>
      <c r="J2716" s="9"/>
      <c r="K2716" s="9" t="s">
        <v>19</v>
      </c>
      <c r="L2716" s="9"/>
    </row>
    <row r="2717" spans="2:12" x14ac:dyDescent="0.25">
      <c r="B2717" s="9"/>
      <c r="C2717" s="9"/>
      <c r="D2717" s="9"/>
      <c r="E2717" s="9"/>
      <c r="F2717" s="9"/>
      <c r="G2717" s="9"/>
      <c r="H2717" s="9"/>
      <c r="I2717" s="9"/>
      <c r="J2717" s="9"/>
      <c r="K2717" s="9"/>
      <c r="L2717" s="9"/>
    </row>
    <row r="2718" spans="2:12" ht="210" x14ac:dyDescent="0.25">
      <c r="B2718" s="9"/>
      <c r="C2718" s="9"/>
      <c r="D2718" s="9"/>
      <c r="E2718" s="9"/>
      <c r="F2718" s="9" t="s">
        <v>2406</v>
      </c>
      <c r="G2718" s="9"/>
      <c r="H2718" s="9"/>
      <c r="I2718" s="9"/>
      <c r="J2718" s="9"/>
      <c r="K2718" s="9"/>
      <c r="L2718" s="9"/>
    </row>
    <row r="2719" spans="2:12" ht="75" x14ac:dyDescent="0.25">
      <c r="B2719" s="9">
        <v>62</v>
      </c>
      <c r="C2719" s="9" t="s">
        <v>12</v>
      </c>
      <c r="D2719" s="9" t="s">
        <v>27</v>
      </c>
      <c r="E2719" s="9" t="s">
        <v>2407</v>
      </c>
      <c r="F2719" s="9" t="s">
        <v>15</v>
      </c>
      <c r="G2719" s="9" t="s">
        <v>2408</v>
      </c>
      <c r="H2719" s="9" t="s">
        <v>2410</v>
      </c>
      <c r="I2719" s="9">
        <f>-1 / 29</f>
        <v>-3.4482758620689655E-2</v>
      </c>
      <c r="J2719" s="9">
        <v>4</v>
      </c>
      <c r="K2719" s="9"/>
      <c r="L2719" s="9" t="s">
        <v>19</v>
      </c>
    </row>
    <row r="2720" spans="2:12" x14ac:dyDescent="0.25">
      <c r="B2720" s="9"/>
      <c r="C2720" s="9"/>
      <c r="D2720" s="9"/>
      <c r="E2720" s="9"/>
      <c r="F2720" s="9"/>
      <c r="G2720" s="9"/>
      <c r="H2720" s="9"/>
      <c r="I2720" s="9"/>
      <c r="J2720" s="9"/>
      <c r="K2720" s="9"/>
      <c r="L2720" s="9"/>
    </row>
    <row r="2721" spans="2:12" ht="315" x14ac:dyDescent="0.25">
      <c r="B2721" s="9"/>
      <c r="C2721" s="9"/>
      <c r="D2721" s="9"/>
      <c r="E2721" s="9"/>
      <c r="F2721" s="9"/>
      <c r="G2721" s="9" t="s">
        <v>2409</v>
      </c>
      <c r="H2721" s="9"/>
      <c r="I2721" s="9"/>
      <c r="J2721" s="9"/>
      <c r="K2721" s="9"/>
      <c r="L2721" s="9"/>
    </row>
    <row r="2722" spans="2:12" ht="75" x14ac:dyDescent="0.25">
      <c r="B2722" s="9">
        <v>63</v>
      </c>
      <c r="C2722" s="9" t="s">
        <v>12</v>
      </c>
      <c r="D2722" s="9" t="s">
        <v>27</v>
      </c>
      <c r="E2722" s="9" t="s">
        <v>2411</v>
      </c>
      <c r="F2722" s="9" t="s">
        <v>15</v>
      </c>
      <c r="G2722" s="9" t="s">
        <v>2412</v>
      </c>
      <c r="H2722" s="9" t="s">
        <v>2410</v>
      </c>
      <c r="I2722" s="9">
        <f>-1 / 29</f>
        <v>-3.4482758620689655E-2</v>
      </c>
      <c r="J2722" s="9">
        <v>4</v>
      </c>
      <c r="K2722" s="9"/>
      <c r="L2722" s="9" t="s">
        <v>19</v>
      </c>
    </row>
    <row r="2723" spans="2:12" x14ac:dyDescent="0.25">
      <c r="B2723" s="9"/>
      <c r="C2723" s="9"/>
      <c r="D2723" s="9"/>
      <c r="E2723" s="9"/>
      <c r="F2723" s="9"/>
      <c r="G2723" s="9"/>
      <c r="H2723" s="9"/>
      <c r="I2723" s="9"/>
      <c r="J2723" s="9"/>
      <c r="K2723" s="9"/>
      <c r="L2723" s="9"/>
    </row>
    <row r="2724" spans="2:12" ht="315" x14ac:dyDescent="0.25">
      <c r="B2724" s="9"/>
      <c r="C2724" s="9"/>
      <c r="D2724" s="9"/>
      <c r="E2724" s="9"/>
      <c r="F2724" s="9"/>
      <c r="G2724" s="9" t="s">
        <v>2409</v>
      </c>
      <c r="H2724" s="9"/>
      <c r="I2724" s="9"/>
      <c r="J2724" s="9"/>
      <c r="K2724" s="9"/>
      <c r="L2724" s="9"/>
    </row>
    <row r="2725" spans="2:12" ht="75" x14ac:dyDescent="0.25">
      <c r="B2725" s="9">
        <v>64</v>
      </c>
      <c r="C2725" s="9" t="s">
        <v>12</v>
      </c>
      <c r="D2725" s="9" t="s">
        <v>13</v>
      </c>
      <c r="E2725" s="9" t="s">
        <v>2413</v>
      </c>
      <c r="F2725" s="9" t="s">
        <v>15</v>
      </c>
      <c r="G2725" s="9" t="s">
        <v>2414</v>
      </c>
      <c r="H2725" s="9" t="s">
        <v>2416</v>
      </c>
      <c r="I2725" s="11">
        <v>13940</v>
      </c>
      <c r="J2725" s="9">
        <v>4</v>
      </c>
      <c r="K2725" s="9"/>
      <c r="L2725" s="9" t="s">
        <v>19</v>
      </c>
    </row>
    <row r="2726" spans="2:12" x14ac:dyDescent="0.25">
      <c r="B2726" s="9"/>
      <c r="C2726" s="9"/>
      <c r="D2726" s="9"/>
      <c r="E2726" s="9"/>
      <c r="F2726" s="9"/>
      <c r="G2726" s="9"/>
      <c r="H2726" s="9"/>
      <c r="I2726" s="9"/>
      <c r="J2726" s="9"/>
      <c r="K2726" s="9"/>
      <c r="L2726" s="9"/>
    </row>
    <row r="2727" spans="2:12" ht="270" x14ac:dyDescent="0.25">
      <c r="B2727" s="9"/>
      <c r="C2727" s="9"/>
      <c r="D2727" s="9"/>
      <c r="E2727" s="9"/>
      <c r="F2727" s="9"/>
      <c r="G2727" s="9" t="s">
        <v>2415</v>
      </c>
      <c r="H2727" s="9"/>
      <c r="I2727" s="9"/>
      <c r="J2727" s="9"/>
      <c r="K2727" s="9"/>
      <c r="L2727" s="9"/>
    </row>
    <row r="2728" spans="2:12" ht="75" x14ac:dyDescent="0.25">
      <c r="B2728" s="9">
        <v>66</v>
      </c>
      <c r="C2728" s="9" t="s">
        <v>12</v>
      </c>
      <c r="D2728" s="9" t="s">
        <v>13</v>
      </c>
      <c r="E2728" s="9" t="s">
        <v>2417</v>
      </c>
      <c r="F2728" s="9" t="s">
        <v>15</v>
      </c>
      <c r="G2728" s="9" t="s">
        <v>2418</v>
      </c>
      <c r="H2728" s="9" t="s">
        <v>2420</v>
      </c>
      <c r="I2728" s="11">
        <v>16072</v>
      </c>
      <c r="J2728" s="9">
        <v>4</v>
      </c>
      <c r="K2728" s="9"/>
      <c r="L2728" s="9" t="s">
        <v>19</v>
      </c>
    </row>
    <row r="2729" spans="2:12" x14ac:dyDescent="0.25">
      <c r="B2729" s="9"/>
      <c r="C2729" s="9"/>
      <c r="D2729" s="9"/>
      <c r="E2729" s="9"/>
      <c r="F2729" s="9"/>
      <c r="G2729" s="9"/>
      <c r="H2729" s="9"/>
      <c r="I2729" s="9"/>
      <c r="J2729" s="9"/>
      <c r="K2729" s="9"/>
      <c r="L2729" s="9"/>
    </row>
    <row r="2730" spans="2:12" ht="285" x14ac:dyDescent="0.25">
      <c r="B2730" s="9"/>
      <c r="C2730" s="9"/>
      <c r="D2730" s="9"/>
      <c r="E2730" s="9"/>
      <c r="F2730" s="9"/>
      <c r="G2730" s="9" t="s">
        <v>2419</v>
      </c>
      <c r="H2730" s="9"/>
      <c r="I2730" s="9"/>
      <c r="J2730" s="9"/>
      <c r="K2730" s="9"/>
      <c r="L2730" s="9"/>
    </row>
    <row r="2731" spans="2:12" ht="75" x14ac:dyDescent="0.25">
      <c r="B2731" s="9">
        <v>67</v>
      </c>
      <c r="C2731" s="9" t="s">
        <v>12</v>
      </c>
      <c r="D2731" s="9" t="s">
        <v>27</v>
      </c>
      <c r="E2731" s="9" t="s">
        <v>2421</v>
      </c>
      <c r="F2731" s="9" t="s">
        <v>15</v>
      </c>
      <c r="G2731" s="9" t="s">
        <v>2422</v>
      </c>
      <c r="H2731" s="9" t="s">
        <v>2424</v>
      </c>
      <c r="I2731" s="9">
        <f>-6 / 24</f>
        <v>-0.25</v>
      </c>
      <c r="J2731" s="9">
        <v>4</v>
      </c>
      <c r="K2731" s="9"/>
      <c r="L2731" s="9" t="s">
        <v>19</v>
      </c>
    </row>
    <row r="2732" spans="2:12" x14ac:dyDescent="0.25">
      <c r="B2732" s="9"/>
      <c r="C2732" s="9"/>
      <c r="D2732" s="9"/>
      <c r="E2732" s="9"/>
      <c r="F2732" s="9"/>
      <c r="G2732" s="9"/>
      <c r="H2732" s="9"/>
      <c r="I2732" s="9"/>
      <c r="J2732" s="9"/>
      <c r="K2732" s="9"/>
      <c r="L2732" s="9"/>
    </row>
    <row r="2733" spans="2:12" ht="255" x14ac:dyDescent="0.25">
      <c r="B2733" s="9"/>
      <c r="C2733" s="9"/>
      <c r="D2733" s="9"/>
      <c r="E2733" s="9"/>
      <c r="F2733" s="9"/>
      <c r="G2733" s="9" t="s">
        <v>2423</v>
      </c>
      <c r="H2733" s="9"/>
      <c r="I2733" s="9"/>
      <c r="J2733" s="9"/>
      <c r="K2733" s="9"/>
      <c r="L2733" s="9"/>
    </row>
    <row r="2734" spans="2:12" ht="75" x14ac:dyDescent="0.25">
      <c r="B2734" s="9">
        <v>68</v>
      </c>
      <c r="C2734" s="9" t="s">
        <v>12</v>
      </c>
      <c r="D2734" s="9" t="s">
        <v>27</v>
      </c>
      <c r="E2734" s="9" t="s">
        <v>2425</v>
      </c>
      <c r="F2734" s="9" t="s">
        <v>15</v>
      </c>
      <c r="G2734" s="9" t="s">
        <v>2426</v>
      </c>
      <c r="H2734" s="9" t="s">
        <v>2424</v>
      </c>
      <c r="I2734" s="9">
        <f>-6 / 24</f>
        <v>-0.25</v>
      </c>
      <c r="J2734" s="9">
        <v>4</v>
      </c>
      <c r="K2734" s="9"/>
      <c r="L2734" s="9" t="s">
        <v>19</v>
      </c>
    </row>
    <row r="2735" spans="2:12" x14ac:dyDescent="0.25">
      <c r="B2735" s="9"/>
      <c r="C2735" s="9"/>
      <c r="D2735" s="9"/>
      <c r="E2735" s="9"/>
      <c r="F2735" s="9"/>
      <c r="G2735" s="9"/>
      <c r="H2735" s="9"/>
      <c r="I2735" s="9"/>
      <c r="J2735" s="9"/>
      <c r="K2735" s="9"/>
      <c r="L2735" s="9"/>
    </row>
    <row r="2736" spans="2:12" ht="255" x14ac:dyDescent="0.25">
      <c r="B2736" s="9"/>
      <c r="C2736" s="9"/>
      <c r="D2736" s="9"/>
      <c r="E2736" s="9"/>
      <c r="F2736" s="9"/>
      <c r="G2736" s="9" t="s">
        <v>2423</v>
      </c>
      <c r="H2736" s="9"/>
      <c r="I2736" s="9"/>
      <c r="J2736" s="9"/>
      <c r="K2736" s="9"/>
      <c r="L2736" s="9"/>
    </row>
    <row r="2737" spans="2:12" ht="75" x14ac:dyDescent="0.25">
      <c r="B2737" s="9">
        <v>69</v>
      </c>
      <c r="C2737" s="9" t="s">
        <v>12</v>
      </c>
      <c r="D2737" s="9" t="s">
        <v>27</v>
      </c>
      <c r="E2737" s="9" t="s">
        <v>2427</v>
      </c>
      <c r="F2737" s="9" t="s">
        <v>15</v>
      </c>
      <c r="G2737" s="9" t="s">
        <v>2428</v>
      </c>
      <c r="H2737" s="9" t="s">
        <v>2416</v>
      </c>
      <c r="I2737" s="9">
        <f>-5 / 23</f>
        <v>-0.21739130434782608</v>
      </c>
      <c r="J2737" s="9">
        <v>4</v>
      </c>
      <c r="K2737" s="9"/>
      <c r="L2737" s="9" t="s">
        <v>19</v>
      </c>
    </row>
    <row r="2738" spans="2:12" x14ac:dyDescent="0.25">
      <c r="B2738" s="9"/>
      <c r="C2738" s="9"/>
      <c r="D2738" s="9"/>
      <c r="E2738" s="9"/>
      <c r="F2738" s="9"/>
      <c r="G2738" s="9"/>
      <c r="H2738" s="9"/>
      <c r="I2738" s="9"/>
      <c r="J2738" s="9"/>
      <c r="K2738" s="9"/>
      <c r="L2738" s="9"/>
    </row>
    <row r="2739" spans="2:12" ht="300" x14ac:dyDescent="0.25">
      <c r="B2739" s="9"/>
      <c r="C2739" s="9"/>
      <c r="D2739" s="9"/>
      <c r="E2739" s="9"/>
      <c r="F2739" s="9"/>
      <c r="G2739" s="9" t="s">
        <v>2429</v>
      </c>
      <c r="H2739" s="9"/>
      <c r="I2739" s="9"/>
      <c r="J2739" s="9"/>
      <c r="K2739" s="9"/>
      <c r="L2739" s="9"/>
    </row>
    <row r="2740" spans="2:12" ht="75" x14ac:dyDescent="0.25">
      <c r="B2740" s="9">
        <v>70</v>
      </c>
      <c r="C2740" s="9" t="s">
        <v>12</v>
      </c>
      <c r="D2740" s="9" t="s">
        <v>27</v>
      </c>
      <c r="E2740" s="9" t="s">
        <v>2430</v>
      </c>
      <c r="F2740" s="9" t="s">
        <v>15</v>
      </c>
      <c r="G2740" s="9" t="s">
        <v>2431</v>
      </c>
      <c r="H2740" s="9" t="s">
        <v>2432</v>
      </c>
      <c r="I2740" s="9">
        <f>-5 / 23</f>
        <v>-0.21739130434782608</v>
      </c>
      <c r="J2740" s="9">
        <v>4</v>
      </c>
      <c r="K2740" s="9"/>
      <c r="L2740" s="9" t="s">
        <v>19</v>
      </c>
    </row>
    <row r="2741" spans="2:12" x14ac:dyDescent="0.25">
      <c r="B2741" s="9"/>
      <c r="C2741" s="9"/>
      <c r="D2741" s="9"/>
      <c r="E2741" s="9"/>
      <c r="F2741" s="9"/>
      <c r="G2741" s="9"/>
      <c r="H2741" s="9"/>
      <c r="I2741" s="9"/>
      <c r="J2741" s="9"/>
      <c r="K2741" s="9"/>
      <c r="L2741" s="9"/>
    </row>
    <row r="2742" spans="2:12" ht="300" x14ac:dyDescent="0.25">
      <c r="B2742" s="9"/>
      <c r="C2742" s="9"/>
      <c r="D2742" s="9"/>
      <c r="E2742" s="9"/>
      <c r="F2742" s="9"/>
      <c r="G2742" s="9" t="s">
        <v>2429</v>
      </c>
      <c r="H2742" s="9"/>
      <c r="I2742" s="9"/>
      <c r="J2742" s="9"/>
      <c r="K2742" s="9"/>
      <c r="L2742" s="9"/>
    </row>
    <row r="2743" spans="2:12" ht="75" x14ac:dyDescent="0.25">
      <c r="B2743" s="9">
        <v>71</v>
      </c>
      <c r="C2743" s="9" t="s">
        <v>12</v>
      </c>
      <c r="D2743" s="9" t="s">
        <v>27</v>
      </c>
      <c r="E2743" s="9" t="s">
        <v>2433</v>
      </c>
      <c r="F2743" s="9" t="s">
        <v>15</v>
      </c>
      <c r="G2743" s="9" t="s">
        <v>2434</v>
      </c>
      <c r="H2743" s="9" t="s">
        <v>2416</v>
      </c>
      <c r="I2743" s="9">
        <f>-7 / 23</f>
        <v>-0.30434782608695654</v>
      </c>
      <c r="J2743" s="9">
        <v>4</v>
      </c>
      <c r="K2743" s="9"/>
      <c r="L2743" s="9" t="s">
        <v>19</v>
      </c>
    </row>
    <row r="2744" spans="2:12" x14ac:dyDescent="0.25">
      <c r="B2744" s="9"/>
      <c r="C2744" s="9"/>
      <c r="D2744" s="9"/>
      <c r="E2744" s="9"/>
      <c r="F2744" s="9"/>
      <c r="G2744" s="9"/>
      <c r="H2744" s="9"/>
      <c r="I2744" s="9"/>
      <c r="J2744" s="9"/>
      <c r="K2744" s="9"/>
      <c r="L2744" s="9"/>
    </row>
    <row r="2745" spans="2:12" ht="210" x14ac:dyDescent="0.25">
      <c r="B2745" s="9"/>
      <c r="C2745" s="9"/>
      <c r="D2745" s="9"/>
      <c r="E2745" s="9"/>
      <c r="F2745" s="9"/>
      <c r="G2745" s="9" t="s">
        <v>2435</v>
      </c>
      <c r="H2745" s="9"/>
      <c r="I2745" s="9"/>
      <c r="J2745" s="9"/>
      <c r="K2745" s="9"/>
      <c r="L2745" s="9"/>
    </row>
    <row r="2746" spans="2:12" ht="75" x14ac:dyDescent="0.25">
      <c r="B2746" s="9">
        <v>72</v>
      </c>
      <c r="C2746" s="9" t="s">
        <v>12</v>
      </c>
      <c r="D2746" s="9" t="s">
        <v>27</v>
      </c>
      <c r="E2746" s="9" t="s">
        <v>2436</v>
      </c>
      <c r="F2746" s="9" t="s">
        <v>15</v>
      </c>
      <c r="G2746" s="9" t="s">
        <v>2437</v>
      </c>
      <c r="H2746" s="9" t="s">
        <v>2416</v>
      </c>
      <c r="I2746" s="9">
        <f>-7 / 23</f>
        <v>-0.30434782608695654</v>
      </c>
      <c r="J2746" s="9">
        <v>4</v>
      </c>
      <c r="K2746" s="9"/>
      <c r="L2746" s="9" t="s">
        <v>19</v>
      </c>
    </row>
    <row r="2747" spans="2:12" x14ac:dyDescent="0.25">
      <c r="B2747" s="9"/>
      <c r="C2747" s="9"/>
      <c r="D2747" s="9"/>
      <c r="E2747" s="9"/>
      <c r="F2747" s="9"/>
      <c r="G2747" s="9"/>
      <c r="H2747" s="9"/>
      <c r="I2747" s="9"/>
      <c r="J2747" s="9"/>
      <c r="K2747" s="9"/>
      <c r="L2747" s="9"/>
    </row>
    <row r="2748" spans="2:12" ht="210" x14ac:dyDescent="0.25">
      <c r="B2748" s="9"/>
      <c r="C2748" s="9"/>
      <c r="D2748" s="9"/>
      <c r="E2748" s="9"/>
      <c r="F2748" s="9"/>
      <c r="G2748" s="9" t="s">
        <v>2435</v>
      </c>
      <c r="H2748" s="9"/>
      <c r="I2748" s="9"/>
      <c r="J2748" s="9"/>
      <c r="K2748" s="9"/>
      <c r="L2748" s="9"/>
    </row>
    <row r="2749" spans="2:12" ht="75" x14ac:dyDescent="0.25">
      <c r="B2749" s="9">
        <v>73</v>
      </c>
      <c r="C2749" s="9" t="s">
        <v>12</v>
      </c>
      <c r="D2749" s="9" t="s">
        <v>27</v>
      </c>
      <c r="E2749" s="9" t="s">
        <v>2438</v>
      </c>
      <c r="F2749" s="9" t="s">
        <v>15</v>
      </c>
      <c r="G2749" s="9" t="s">
        <v>2439</v>
      </c>
      <c r="H2749" s="9" t="s">
        <v>2410</v>
      </c>
      <c r="I2749" s="9">
        <f>-3 / 38</f>
        <v>-7.8947368421052627E-2</v>
      </c>
      <c r="J2749" s="9">
        <v>4</v>
      </c>
      <c r="K2749" s="9"/>
      <c r="L2749" s="9" t="s">
        <v>19</v>
      </c>
    </row>
    <row r="2750" spans="2:12" x14ac:dyDescent="0.25">
      <c r="B2750" s="9"/>
      <c r="C2750" s="9"/>
      <c r="D2750" s="9"/>
      <c r="E2750" s="9"/>
      <c r="F2750" s="9"/>
      <c r="G2750" s="9"/>
      <c r="H2750" s="9"/>
      <c r="I2750" s="9"/>
      <c r="J2750" s="9"/>
      <c r="K2750" s="9"/>
      <c r="L2750" s="9"/>
    </row>
    <row r="2751" spans="2:12" ht="315" x14ac:dyDescent="0.25">
      <c r="B2751" s="9"/>
      <c r="C2751" s="9"/>
      <c r="D2751" s="9"/>
      <c r="E2751" s="9"/>
      <c r="F2751" s="9"/>
      <c r="G2751" s="9" t="s">
        <v>2440</v>
      </c>
      <c r="H2751" s="9"/>
      <c r="I2751" s="9"/>
      <c r="J2751" s="9"/>
      <c r="K2751" s="9"/>
      <c r="L2751" s="9"/>
    </row>
    <row r="2752" spans="2:12" ht="75" x14ac:dyDescent="0.25">
      <c r="B2752" s="9">
        <v>74</v>
      </c>
      <c r="C2752" s="9" t="s">
        <v>12</v>
      </c>
      <c r="D2752" s="9" t="s">
        <v>27</v>
      </c>
      <c r="E2752" s="9" t="s">
        <v>2441</v>
      </c>
      <c r="F2752" s="9" t="s">
        <v>15</v>
      </c>
      <c r="G2752" s="9" t="s">
        <v>2442</v>
      </c>
      <c r="H2752" s="9" t="s">
        <v>2424</v>
      </c>
      <c r="I2752" s="9">
        <f>-7 / 21</f>
        <v>-0.33333333333333331</v>
      </c>
      <c r="J2752" s="9">
        <v>4</v>
      </c>
      <c r="K2752" s="9"/>
      <c r="L2752" s="9" t="s">
        <v>19</v>
      </c>
    </row>
    <row r="2753" spans="2:12" x14ac:dyDescent="0.25">
      <c r="B2753" s="9"/>
      <c r="C2753" s="9"/>
      <c r="D2753" s="9"/>
      <c r="E2753" s="9"/>
      <c r="F2753" s="9"/>
      <c r="G2753" s="9"/>
      <c r="H2753" s="9"/>
      <c r="I2753" s="9"/>
      <c r="J2753" s="9"/>
      <c r="K2753" s="9"/>
      <c r="L2753" s="9"/>
    </row>
    <row r="2754" spans="2:12" ht="285" x14ac:dyDescent="0.25">
      <c r="B2754" s="9"/>
      <c r="C2754" s="9"/>
      <c r="D2754" s="9"/>
      <c r="E2754" s="9"/>
      <c r="F2754" s="9"/>
      <c r="G2754" s="9" t="s">
        <v>2443</v>
      </c>
      <c r="H2754" s="9"/>
      <c r="I2754" s="9"/>
      <c r="J2754" s="9"/>
      <c r="K2754" s="9"/>
      <c r="L2754" s="9"/>
    </row>
    <row r="2755" spans="2:12" ht="105" x14ac:dyDescent="0.25">
      <c r="B2755" s="9" t="s">
        <v>12</v>
      </c>
      <c r="C2755" s="9" t="s">
        <v>27</v>
      </c>
      <c r="D2755" s="9" t="s">
        <v>2444</v>
      </c>
      <c r="E2755" s="9" t="s">
        <v>15</v>
      </c>
      <c r="F2755" s="9" t="s">
        <v>2445</v>
      </c>
      <c r="G2755" s="9" t="s">
        <v>2447</v>
      </c>
      <c r="H2755" s="9">
        <f>-1 / 22</f>
        <v>-4.5454545454545456E-2</v>
      </c>
      <c r="I2755" s="9">
        <v>4</v>
      </c>
      <c r="J2755" s="9"/>
      <c r="K2755" s="9" t="s">
        <v>19</v>
      </c>
      <c r="L2755" s="9"/>
    </row>
    <row r="2756" spans="2:12" x14ac:dyDescent="0.25">
      <c r="B2756" s="9"/>
      <c r="C2756" s="9"/>
      <c r="D2756" s="9"/>
      <c r="E2756" s="9"/>
      <c r="F2756" s="9"/>
      <c r="G2756" s="9"/>
      <c r="H2756" s="9"/>
      <c r="I2756" s="9"/>
      <c r="J2756" s="9"/>
      <c r="K2756" s="9"/>
      <c r="L2756" s="9"/>
    </row>
    <row r="2757" spans="2:12" ht="210" x14ac:dyDescent="0.25">
      <c r="B2757" s="9"/>
      <c r="C2757" s="9"/>
      <c r="D2757" s="9"/>
      <c r="E2757" s="9"/>
      <c r="F2757" s="9" t="s">
        <v>2446</v>
      </c>
      <c r="G2757" s="9"/>
      <c r="H2757" s="9"/>
      <c r="I2757" s="9"/>
      <c r="J2757" s="9"/>
      <c r="K2757" s="9"/>
      <c r="L2757" s="9"/>
    </row>
    <row r="2758" spans="2:12" ht="75" x14ac:dyDescent="0.25">
      <c r="B2758" s="9">
        <v>77</v>
      </c>
      <c r="C2758" s="9" t="s">
        <v>12</v>
      </c>
      <c r="D2758" s="9" t="s">
        <v>27</v>
      </c>
      <c r="E2758" s="9" t="s">
        <v>2448</v>
      </c>
      <c r="F2758" s="9" t="s">
        <v>15</v>
      </c>
      <c r="G2758" s="9" t="s">
        <v>2449</v>
      </c>
      <c r="H2758" s="9" t="s">
        <v>2391</v>
      </c>
      <c r="I2758" s="9">
        <f>-4 / 43</f>
        <v>-9.3023255813953487E-2</v>
      </c>
      <c r="J2758" s="9">
        <v>4</v>
      </c>
      <c r="K2758" s="9"/>
      <c r="L2758" s="9" t="s">
        <v>19</v>
      </c>
    </row>
    <row r="2759" spans="2:12" x14ac:dyDescent="0.25">
      <c r="B2759" s="9"/>
      <c r="C2759" s="9"/>
      <c r="D2759" s="9"/>
      <c r="E2759" s="9"/>
      <c r="F2759" s="9"/>
      <c r="G2759" s="9"/>
      <c r="H2759" s="9"/>
      <c r="I2759" s="9"/>
      <c r="J2759" s="9"/>
      <c r="K2759" s="9"/>
      <c r="L2759" s="9"/>
    </row>
    <row r="2760" spans="2:12" ht="255" x14ac:dyDescent="0.25">
      <c r="B2760" s="9"/>
      <c r="C2760" s="9"/>
      <c r="D2760" s="9"/>
      <c r="E2760" s="9"/>
      <c r="F2760" s="9"/>
      <c r="G2760" s="9" t="s">
        <v>2450</v>
      </c>
      <c r="H2760" s="9"/>
      <c r="I2760" s="9"/>
      <c r="J2760" s="9"/>
      <c r="K2760" s="9"/>
      <c r="L2760" s="9"/>
    </row>
    <row r="2761" spans="2:12" ht="75" x14ac:dyDescent="0.25">
      <c r="B2761" s="9">
        <v>78</v>
      </c>
      <c r="C2761" s="9" t="s">
        <v>12</v>
      </c>
      <c r="D2761" s="9" t="s">
        <v>13</v>
      </c>
      <c r="E2761" s="9" t="s">
        <v>2451</v>
      </c>
      <c r="F2761" s="9" t="s">
        <v>15</v>
      </c>
      <c r="G2761" s="9" t="s">
        <v>2452</v>
      </c>
      <c r="H2761" s="9" t="s">
        <v>2424</v>
      </c>
      <c r="I2761" s="10">
        <v>42050</v>
      </c>
      <c r="J2761" s="9">
        <v>4</v>
      </c>
      <c r="K2761" s="9"/>
      <c r="L2761" s="9" t="s">
        <v>19</v>
      </c>
    </row>
    <row r="2762" spans="2:12" x14ac:dyDescent="0.25">
      <c r="B2762" s="9"/>
      <c r="C2762" s="9"/>
      <c r="D2762" s="9"/>
      <c r="E2762" s="9"/>
      <c r="F2762" s="9"/>
      <c r="G2762" s="9"/>
      <c r="H2762" s="9"/>
      <c r="I2762" s="9"/>
      <c r="J2762" s="9"/>
      <c r="K2762" s="9"/>
      <c r="L2762" s="9"/>
    </row>
    <row r="2763" spans="2:12" ht="270" x14ac:dyDescent="0.25">
      <c r="B2763" s="9"/>
      <c r="C2763" s="9"/>
      <c r="D2763" s="9"/>
      <c r="E2763" s="9"/>
      <c r="F2763" s="9"/>
      <c r="G2763" s="9" t="s">
        <v>2453</v>
      </c>
      <c r="H2763" s="9"/>
      <c r="I2763" s="9"/>
      <c r="J2763" s="9"/>
      <c r="K2763" s="9"/>
      <c r="L2763" s="9"/>
    </row>
    <row r="2764" spans="2:12" ht="75" x14ac:dyDescent="0.25">
      <c r="B2764" s="9">
        <v>79</v>
      </c>
      <c r="C2764" s="9" t="s">
        <v>12</v>
      </c>
      <c r="D2764" s="9" t="s">
        <v>13</v>
      </c>
      <c r="E2764" s="9" t="s">
        <v>2454</v>
      </c>
      <c r="F2764" s="9" t="s">
        <v>15</v>
      </c>
      <c r="G2764" s="9" t="s">
        <v>2455</v>
      </c>
      <c r="H2764" s="9" t="s">
        <v>2447</v>
      </c>
      <c r="I2764" s="10">
        <v>42050</v>
      </c>
      <c r="J2764" s="9">
        <v>4</v>
      </c>
      <c r="K2764" s="9"/>
      <c r="L2764" s="9" t="s">
        <v>19</v>
      </c>
    </row>
    <row r="2765" spans="2:12" x14ac:dyDescent="0.25">
      <c r="B2765" s="9"/>
      <c r="C2765" s="9"/>
      <c r="D2765" s="9"/>
      <c r="E2765" s="9"/>
      <c r="F2765" s="9"/>
      <c r="G2765" s="9"/>
      <c r="H2765" s="9"/>
      <c r="I2765" s="9"/>
      <c r="J2765" s="9"/>
      <c r="K2765" s="9"/>
      <c r="L2765" s="9"/>
    </row>
    <row r="2766" spans="2:12" ht="270" x14ac:dyDescent="0.25">
      <c r="B2766" s="9"/>
      <c r="C2766" s="9"/>
      <c r="D2766" s="9"/>
      <c r="E2766" s="9"/>
      <c r="F2766" s="9"/>
      <c r="G2766" s="9" t="s">
        <v>2453</v>
      </c>
      <c r="H2766" s="9"/>
      <c r="I2766" s="9"/>
      <c r="J2766" s="9"/>
      <c r="K2766" s="9"/>
      <c r="L2766" s="9"/>
    </row>
    <row r="2767" spans="2:12" ht="90" x14ac:dyDescent="0.25">
      <c r="B2767" s="9" t="s">
        <v>12</v>
      </c>
      <c r="C2767" s="9" t="s">
        <v>13</v>
      </c>
      <c r="D2767" s="9" t="s">
        <v>2456</v>
      </c>
      <c r="E2767" s="9" t="s">
        <v>15</v>
      </c>
      <c r="F2767" s="9" t="s">
        <v>2457</v>
      </c>
      <c r="G2767" s="9" t="s">
        <v>1827</v>
      </c>
      <c r="H2767" s="10">
        <v>42146</v>
      </c>
      <c r="I2767" s="9">
        <v>4</v>
      </c>
      <c r="J2767" s="9"/>
      <c r="K2767" s="9" t="s">
        <v>19</v>
      </c>
      <c r="L2767" s="9"/>
    </row>
    <row r="2768" spans="2:12" x14ac:dyDescent="0.25">
      <c r="B2768" s="9"/>
      <c r="C2768" s="9"/>
      <c r="D2768" s="9"/>
      <c r="E2768" s="9"/>
      <c r="F2768" s="9"/>
      <c r="G2768" s="9"/>
      <c r="H2768" s="9"/>
      <c r="I2768" s="9"/>
      <c r="J2768" s="9"/>
      <c r="K2768" s="9"/>
      <c r="L2768" s="9"/>
    </row>
    <row r="2769" spans="2:13" ht="135" x14ac:dyDescent="0.25">
      <c r="B2769" s="9"/>
      <c r="C2769" s="9"/>
      <c r="D2769" s="9"/>
      <c r="E2769" s="9"/>
      <c r="F2769" s="9" t="s">
        <v>2458</v>
      </c>
      <c r="G2769" s="9"/>
      <c r="H2769" s="9"/>
      <c r="I2769" s="9"/>
      <c r="J2769" s="9"/>
      <c r="K2769" s="9"/>
      <c r="L2769" s="9"/>
    </row>
    <row r="2770" spans="2:13" ht="75" x14ac:dyDescent="0.25">
      <c r="B2770" s="9">
        <v>85</v>
      </c>
      <c r="C2770" s="9" t="s">
        <v>12</v>
      </c>
      <c r="D2770" s="9" t="s">
        <v>13</v>
      </c>
      <c r="E2770" s="9" t="s">
        <v>2459</v>
      </c>
      <c r="F2770" s="9" t="s">
        <v>15</v>
      </c>
      <c r="G2770" s="9" t="s">
        <v>2460</v>
      </c>
      <c r="H2770" s="9" t="s">
        <v>1827</v>
      </c>
      <c r="I2770" s="10">
        <v>42057</v>
      </c>
      <c r="J2770" s="9">
        <v>4</v>
      </c>
      <c r="K2770" s="9"/>
      <c r="L2770" s="9" t="s">
        <v>19</v>
      </c>
    </row>
    <row r="2771" spans="2:13" x14ac:dyDescent="0.25">
      <c r="B2771" s="9"/>
      <c r="C2771" s="9"/>
      <c r="D2771" s="9"/>
      <c r="E2771" s="9"/>
      <c r="F2771" s="9"/>
      <c r="G2771" s="9"/>
      <c r="H2771" s="9"/>
      <c r="I2771" s="9"/>
      <c r="J2771" s="9"/>
      <c r="K2771" s="9"/>
      <c r="L2771" s="9"/>
    </row>
    <row r="2772" spans="2:13" ht="210" x14ac:dyDescent="0.25">
      <c r="B2772" s="9"/>
      <c r="C2772" s="9"/>
      <c r="D2772" s="9"/>
      <c r="E2772" s="9"/>
      <c r="F2772" s="9"/>
      <c r="G2772" s="9" t="s">
        <v>2458</v>
      </c>
      <c r="H2772" s="9"/>
      <c r="I2772" s="9"/>
      <c r="J2772" s="9"/>
      <c r="K2772" s="9"/>
      <c r="L2772" s="9"/>
    </row>
    <row r="2773" spans="2:13" ht="75" x14ac:dyDescent="0.25">
      <c r="B2773" s="9">
        <v>86</v>
      </c>
      <c r="C2773" s="9" t="s">
        <v>12</v>
      </c>
      <c r="D2773" s="9" t="s">
        <v>13</v>
      </c>
      <c r="E2773" s="9" t="s">
        <v>2461</v>
      </c>
      <c r="F2773" s="9" t="s">
        <v>15</v>
      </c>
      <c r="G2773" s="9" t="s">
        <v>2462</v>
      </c>
      <c r="H2773" s="9" t="s">
        <v>2463</v>
      </c>
      <c r="I2773" s="9" t="s">
        <v>2464</v>
      </c>
      <c r="J2773" s="9">
        <v>4</v>
      </c>
      <c r="K2773" s="9"/>
      <c r="L2773" s="9" t="s">
        <v>19</v>
      </c>
    </row>
    <row r="2774" spans="2:13" x14ac:dyDescent="0.25">
      <c r="B2774" s="9"/>
      <c r="C2774" s="9"/>
      <c r="D2774" s="9"/>
      <c r="E2774" s="9"/>
      <c r="F2774" s="9"/>
      <c r="G2774" s="9"/>
      <c r="H2774" s="9"/>
      <c r="I2774" s="9"/>
      <c r="J2774" s="9"/>
      <c r="K2774" s="9"/>
      <c r="L2774" s="9"/>
    </row>
    <row r="2775" spans="2:13" ht="210" x14ac:dyDescent="0.25">
      <c r="B2775" s="9"/>
      <c r="C2775" s="9"/>
      <c r="D2775" s="9"/>
      <c r="E2775" s="9"/>
      <c r="F2775" s="9"/>
      <c r="G2775" s="9" t="s">
        <v>2458</v>
      </c>
      <c r="H2775" s="9"/>
      <c r="I2775" s="9"/>
      <c r="J2775" s="9"/>
      <c r="K2775" s="9"/>
      <c r="L2775" s="9"/>
    </row>
    <row r="2776" spans="2:13" ht="75" x14ac:dyDescent="0.25">
      <c r="B2776" s="9">
        <v>87</v>
      </c>
      <c r="C2776" s="9" t="s">
        <v>12</v>
      </c>
      <c r="D2776" s="9" t="s">
        <v>13</v>
      </c>
      <c r="E2776" s="9" t="s">
        <v>2465</v>
      </c>
      <c r="F2776" s="9" t="s">
        <v>15</v>
      </c>
      <c r="G2776" s="9" t="s">
        <v>2466</v>
      </c>
      <c r="H2776" s="9" t="s">
        <v>2468</v>
      </c>
      <c r="I2776" s="10">
        <v>42120</v>
      </c>
      <c r="J2776" s="9">
        <v>4</v>
      </c>
      <c r="K2776" s="9"/>
      <c r="L2776" s="9" t="s">
        <v>19</v>
      </c>
    </row>
    <row r="2777" spans="2:13" x14ac:dyDescent="0.25">
      <c r="B2777" s="9"/>
      <c r="C2777" s="9"/>
      <c r="D2777" s="9"/>
      <c r="E2777" s="9"/>
      <c r="F2777" s="9"/>
      <c r="G2777" s="9"/>
      <c r="H2777" s="9"/>
      <c r="I2777" s="9"/>
      <c r="J2777" s="9"/>
      <c r="K2777" s="9"/>
      <c r="L2777" s="9"/>
    </row>
    <row r="2778" spans="2:13" ht="195" x14ac:dyDescent="0.25">
      <c r="B2778" s="9"/>
      <c r="C2778" s="9"/>
      <c r="D2778" s="9"/>
      <c r="E2778" s="9"/>
      <c r="F2778" s="9"/>
      <c r="G2778" s="9" t="s">
        <v>2467</v>
      </c>
      <c r="H2778" s="9"/>
      <c r="I2778" s="9"/>
      <c r="J2778" s="9"/>
      <c r="K2778" s="9"/>
      <c r="L2778" s="9"/>
    </row>
    <row r="2779" spans="2:13" ht="150" x14ac:dyDescent="0.25">
      <c r="B2779" s="9">
        <v>88</v>
      </c>
      <c r="C2779" s="9" t="s">
        <v>12</v>
      </c>
      <c r="D2779" s="9" t="s">
        <v>27</v>
      </c>
      <c r="E2779" s="9" t="s">
        <v>2469</v>
      </c>
      <c r="F2779" s="9" t="s">
        <v>15</v>
      </c>
      <c r="G2779" s="9" t="s">
        <v>2470</v>
      </c>
      <c r="H2779" s="9" t="s">
        <v>2472</v>
      </c>
      <c r="I2779" s="9" t="s">
        <v>211</v>
      </c>
      <c r="J2779" s="9">
        <v>4</v>
      </c>
      <c r="K2779" s="9"/>
      <c r="L2779" s="9">
        <v>36</v>
      </c>
      <c r="M2779">
        <v>2</v>
      </c>
    </row>
    <row r="2780" spans="2:13" x14ac:dyDescent="0.25">
      <c r="B2780" s="9"/>
      <c r="C2780" s="9"/>
      <c r="D2780" s="9"/>
      <c r="E2780" s="9"/>
      <c r="F2780" s="9"/>
      <c r="G2780" s="9"/>
      <c r="H2780" s="9"/>
      <c r="I2780" s="9"/>
      <c r="J2780" s="9"/>
      <c r="K2780" s="9"/>
      <c r="L2780" s="9"/>
    </row>
    <row r="2781" spans="2:13" ht="210" x14ac:dyDescent="0.25">
      <c r="B2781" s="9"/>
      <c r="C2781" s="9"/>
      <c r="D2781" s="9"/>
      <c r="E2781" s="9"/>
      <c r="F2781" s="9"/>
      <c r="G2781" s="9" t="s">
        <v>2471</v>
      </c>
      <c r="H2781" s="9"/>
      <c r="I2781" s="9"/>
      <c r="J2781" s="9"/>
      <c r="K2781" s="9"/>
      <c r="L2781" s="9"/>
    </row>
    <row r="2782" spans="2:13" ht="150" x14ac:dyDescent="0.25">
      <c r="B2782" s="9">
        <v>89</v>
      </c>
      <c r="C2782" s="9" t="s">
        <v>12</v>
      </c>
      <c r="D2782" s="9" t="s">
        <v>27</v>
      </c>
      <c r="E2782" s="9" t="s">
        <v>2473</v>
      </c>
      <c r="F2782" s="9" t="s">
        <v>15</v>
      </c>
      <c r="G2782" s="9" t="s">
        <v>2474</v>
      </c>
      <c r="H2782" s="9" t="s">
        <v>2472</v>
      </c>
      <c r="I2782" s="9" t="s">
        <v>211</v>
      </c>
      <c r="J2782" s="9">
        <v>4</v>
      </c>
      <c r="K2782" s="9"/>
      <c r="L2782" s="9" t="s">
        <v>19</v>
      </c>
    </row>
    <row r="2783" spans="2:13" x14ac:dyDescent="0.25">
      <c r="B2783" s="9"/>
      <c r="C2783" s="9"/>
      <c r="D2783" s="9"/>
      <c r="E2783" s="9"/>
      <c r="F2783" s="9"/>
      <c r="G2783" s="9"/>
      <c r="H2783" s="9"/>
      <c r="I2783" s="9"/>
      <c r="J2783" s="9"/>
      <c r="K2783" s="9"/>
      <c r="L2783" s="9"/>
    </row>
    <row r="2784" spans="2:13" ht="210" x14ac:dyDescent="0.25">
      <c r="B2784" s="9"/>
      <c r="C2784" s="9"/>
      <c r="D2784" s="9"/>
      <c r="E2784" s="9"/>
      <c r="F2784" s="9"/>
      <c r="G2784" s="9" t="s">
        <v>2471</v>
      </c>
      <c r="H2784" s="9"/>
      <c r="I2784" s="9"/>
      <c r="J2784" s="9"/>
      <c r="K2784" s="9"/>
      <c r="L2784" s="9"/>
    </row>
    <row r="2785" spans="2:12" ht="75" x14ac:dyDescent="0.25">
      <c r="B2785" s="9">
        <v>90</v>
      </c>
      <c r="C2785" s="9" t="s">
        <v>12</v>
      </c>
      <c r="D2785" s="9" t="s">
        <v>13</v>
      </c>
      <c r="E2785" s="9" t="s">
        <v>2475</v>
      </c>
      <c r="F2785" s="9" t="s">
        <v>15</v>
      </c>
      <c r="G2785" s="9" t="s">
        <v>2476</v>
      </c>
      <c r="H2785" s="9" t="s">
        <v>2463</v>
      </c>
      <c r="I2785" s="10">
        <v>42140</v>
      </c>
      <c r="J2785" s="9">
        <v>4</v>
      </c>
      <c r="K2785" s="9"/>
      <c r="L2785" s="9" t="s">
        <v>19</v>
      </c>
    </row>
    <row r="2786" spans="2:12" x14ac:dyDescent="0.25">
      <c r="B2786" s="9"/>
      <c r="C2786" s="9"/>
      <c r="D2786" s="9"/>
      <c r="E2786" s="9"/>
      <c r="F2786" s="9"/>
      <c r="G2786" s="9"/>
      <c r="H2786" s="9"/>
      <c r="I2786" s="9"/>
      <c r="J2786" s="9"/>
      <c r="K2786" s="9"/>
      <c r="L2786" s="9"/>
    </row>
    <row r="2787" spans="2:12" ht="270" x14ac:dyDescent="0.25">
      <c r="B2787" s="9"/>
      <c r="C2787" s="9"/>
      <c r="D2787" s="9"/>
      <c r="E2787" s="9"/>
      <c r="F2787" s="9"/>
      <c r="G2787" s="9" t="s">
        <v>2477</v>
      </c>
      <c r="H2787" s="9"/>
      <c r="I2787" s="9"/>
      <c r="J2787" s="9"/>
      <c r="K2787" s="9"/>
      <c r="L2787" s="9"/>
    </row>
    <row r="2788" spans="2:12" ht="150" x14ac:dyDescent="0.25">
      <c r="B2788" s="9">
        <v>91</v>
      </c>
      <c r="C2788" s="9" t="s">
        <v>12</v>
      </c>
      <c r="D2788" s="9" t="s">
        <v>27</v>
      </c>
      <c r="E2788" s="9" t="s">
        <v>2478</v>
      </c>
      <c r="F2788" s="9" t="s">
        <v>15</v>
      </c>
      <c r="G2788" s="9" t="s">
        <v>2479</v>
      </c>
      <c r="H2788" s="9" t="s">
        <v>2463</v>
      </c>
      <c r="I2788" s="9" t="s">
        <v>211</v>
      </c>
      <c r="J2788" s="9">
        <v>4</v>
      </c>
      <c r="K2788" s="9"/>
      <c r="L2788" s="9" t="s">
        <v>19</v>
      </c>
    </row>
    <row r="2789" spans="2:12" x14ac:dyDescent="0.25">
      <c r="B2789" s="9"/>
      <c r="C2789" s="9"/>
      <c r="D2789" s="9"/>
      <c r="E2789" s="9"/>
      <c r="F2789" s="9"/>
      <c r="G2789" s="9"/>
      <c r="H2789" s="9"/>
      <c r="I2789" s="9"/>
      <c r="J2789" s="9"/>
      <c r="K2789" s="9"/>
      <c r="L2789" s="9"/>
    </row>
    <row r="2790" spans="2:12" ht="270" x14ac:dyDescent="0.25">
      <c r="B2790" s="9"/>
      <c r="C2790" s="9"/>
      <c r="D2790" s="9"/>
      <c r="E2790" s="9"/>
      <c r="F2790" s="9"/>
      <c r="G2790" s="9" t="s">
        <v>2477</v>
      </c>
      <c r="H2790" s="9"/>
      <c r="I2790" s="9"/>
      <c r="J2790" s="9"/>
      <c r="K2790" s="9"/>
      <c r="L2790" s="9"/>
    </row>
    <row r="2791" spans="2:12" ht="75" x14ac:dyDescent="0.25">
      <c r="B2791" s="9">
        <v>92</v>
      </c>
      <c r="C2791" s="9" t="s">
        <v>12</v>
      </c>
      <c r="D2791" s="9" t="s">
        <v>27</v>
      </c>
      <c r="E2791" s="9" t="s">
        <v>2480</v>
      </c>
      <c r="F2791" s="9" t="s">
        <v>15</v>
      </c>
      <c r="G2791" s="9" t="s">
        <v>2481</v>
      </c>
      <c r="H2791" s="9" t="s">
        <v>301</v>
      </c>
      <c r="I2791" s="9" t="s">
        <v>35</v>
      </c>
      <c r="J2791" s="9">
        <v>4</v>
      </c>
      <c r="K2791" s="9"/>
      <c r="L2791" s="9" t="s">
        <v>19</v>
      </c>
    </row>
    <row r="2792" spans="2:12" x14ac:dyDescent="0.25">
      <c r="B2792" s="9"/>
      <c r="C2792" s="9"/>
      <c r="D2792" s="9"/>
      <c r="E2792" s="9"/>
      <c r="F2792" s="9"/>
      <c r="G2792" s="9"/>
      <c r="H2792" s="9"/>
      <c r="I2792" s="9"/>
      <c r="J2792" s="9"/>
      <c r="K2792" s="9"/>
      <c r="L2792" s="9"/>
    </row>
    <row r="2793" spans="2:12" ht="150" x14ac:dyDescent="0.25">
      <c r="B2793" s="9"/>
      <c r="C2793" s="9"/>
      <c r="D2793" s="9"/>
      <c r="E2793" s="9"/>
      <c r="F2793" s="9"/>
      <c r="G2793" s="9" t="s">
        <v>2482</v>
      </c>
      <c r="H2793" s="9"/>
      <c r="I2793" s="9"/>
      <c r="J2793" s="9"/>
      <c r="K2793" s="9"/>
      <c r="L2793" s="9"/>
    </row>
    <row r="2794" spans="2:12" ht="75" x14ac:dyDescent="0.25">
      <c r="B2794" s="9">
        <v>93</v>
      </c>
      <c r="C2794" s="9" t="s">
        <v>12</v>
      </c>
      <c r="D2794" s="9" t="s">
        <v>13</v>
      </c>
      <c r="E2794" s="9" t="s">
        <v>2483</v>
      </c>
      <c r="F2794" s="9" t="s">
        <v>15</v>
      </c>
      <c r="G2794" s="9" t="s">
        <v>2484</v>
      </c>
      <c r="H2794" s="9" t="s">
        <v>301</v>
      </c>
      <c r="I2794" s="10">
        <v>42356</v>
      </c>
      <c r="J2794" s="9">
        <v>4</v>
      </c>
      <c r="K2794" s="9"/>
      <c r="L2794" s="9" t="s">
        <v>19</v>
      </c>
    </row>
    <row r="2795" spans="2:12" x14ac:dyDescent="0.25">
      <c r="B2795" s="9"/>
      <c r="C2795" s="9"/>
      <c r="D2795" s="9"/>
      <c r="E2795" s="9"/>
      <c r="F2795" s="9"/>
      <c r="G2795" s="9"/>
      <c r="H2795" s="9"/>
      <c r="I2795" s="9"/>
      <c r="J2795" s="9"/>
      <c r="K2795" s="9"/>
      <c r="L2795" s="9"/>
    </row>
    <row r="2796" spans="2:12" ht="150" x14ac:dyDescent="0.25">
      <c r="B2796" s="9"/>
      <c r="C2796" s="9"/>
      <c r="D2796" s="9"/>
      <c r="E2796" s="9"/>
      <c r="F2796" s="9"/>
      <c r="G2796" s="9" t="s">
        <v>2482</v>
      </c>
      <c r="H2796" s="9"/>
      <c r="I2796" s="9"/>
      <c r="J2796" s="9"/>
      <c r="K2796" s="9"/>
      <c r="L2796" s="9"/>
    </row>
    <row r="2797" spans="2:12" ht="75" x14ac:dyDescent="0.25">
      <c r="B2797" s="9">
        <v>94</v>
      </c>
      <c r="C2797" s="9" t="s">
        <v>12</v>
      </c>
      <c r="D2797" s="9" t="s">
        <v>13</v>
      </c>
      <c r="E2797" s="9" t="s">
        <v>2485</v>
      </c>
      <c r="F2797" s="9" t="s">
        <v>15</v>
      </c>
      <c r="G2797" s="9" t="s">
        <v>2486</v>
      </c>
      <c r="H2797" s="9" t="s">
        <v>2472</v>
      </c>
      <c r="I2797" s="10">
        <v>42293</v>
      </c>
      <c r="J2797" s="9">
        <v>4</v>
      </c>
      <c r="K2797" s="9"/>
      <c r="L2797" s="9" t="s">
        <v>19</v>
      </c>
    </row>
    <row r="2798" spans="2:12" x14ac:dyDescent="0.25">
      <c r="B2798" s="9"/>
      <c r="C2798" s="9"/>
      <c r="D2798" s="9"/>
      <c r="E2798" s="9"/>
      <c r="F2798" s="9"/>
      <c r="G2798" s="9"/>
      <c r="H2798" s="9"/>
      <c r="I2798" s="9"/>
      <c r="J2798" s="9"/>
      <c r="K2798" s="9"/>
      <c r="L2798" s="9"/>
    </row>
    <row r="2799" spans="2:12" ht="195" x14ac:dyDescent="0.25">
      <c r="B2799" s="9"/>
      <c r="C2799" s="9"/>
      <c r="D2799" s="9"/>
      <c r="E2799" s="9"/>
      <c r="F2799" s="9"/>
      <c r="G2799" s="9" t="s">
        <v>2487</v>
      </c>
      <c r="H2799" s="9"/>
      <c r="I2799" s="9"/>
      <c r="J2799" s="9"/>
      <c r="K2799" s="9"/>
      <c r="L2799" s="9"/>
    </row>
    <row r="2800" spans="2:12" ht="75" x14ac:dyDescent="0.25">
      <c r="B2800" s="9">
        <v>95</v>
      </c>
      <c r="C2800" s="9" t="s">
        <v>12</v>
      </c>
      <c r="D2800" s="9" t="s">
        <v>13</v>
      </c>
      <c r="E2800" s="9" t="s">
        <v>2488</v>
      </c>
      <c r="F2800" s="9" t="s">
        <v>15</v>
      </c>
      <c r="G2800" s="9" t="s">
        <v>2489</v>
      </c>
      <c r="H2800" s="9" t="s">
        <v>2491</v>
      </c>
      <c r="I2800" s="10">
        <v>42362</v>
      </c>
      <c r="J2800" s="9">
        <v>4</v>
      </c>
      <c r="K2800" s="9"/>
      <c r="L2800" s="9" t="s">
        <v>19</v>
      </c>
    </row>
    <row r="2801" spans="2:12" x14ac:dyDescent="0.25">
      <c r="B2801" s="9"/>
      <c r="C2801" s="9"/>
      <c r="D2801" s="9"/>
      <c r="E2801" s="9"/>
      <c r="F2801" s="9"/>
      <c r="G2801" s="9"/>
      <c r="H2801" s="9"/>
      <c r="I2801" s="9"/>
      <c r="J2801" s="9"/>
      <c r="K2801" s="9"/>
      <c r="L2801" s="9"/>
    </row>
    <row r="2802" spans="2:12" ht="240" x14ac:dyDescent="0.25">
      <c r="B2802" s="9"/>
      <c r="C2802" s="9"/>
      <c r="D2802" s="9"/>
      <c r="E2802" s="9"/>
      <c r="F2802" s="9"/>
      <c r="G2802" s="9" t="s">
        <v>2490</v>
      </c>
      <c r="H2802" s="9"/>
      <c r="I2802" s="9"/>
      <c r="J2802" s="9"/>
      <c r="K2802" s="9"/>
      <c r="L2802" s="9"/>
    </row>
    <row r="2803" spans="2:12" ht="75" x14ac:dyDescent="0.25">
      <c r="B2803" s="9">
        <v>96</v>
      </c>
      <c r="C2803" s="9" t="s">
        <v>12</v>
      </c>
      <c r="D2803" s="9" t="s">
        <v>13</v>
      </c>
      <c r="E2803" s="9" t="s">
        <v>2492</v>
      </c>
      <c r="F2803" s="9" t="s">
        <v>15</v>
      </c>
      <c r="G2803" s="9" t="s">
        <v>2493</v>
      </c>
      <c r="H2803" s="9" t="s">
        <v>1815</v>
      </c>
      <c r="I2803" s="9" t="s">
        <v>2495</v>
      </c>
      <c r="J2803" s="9">
        <v>4</v>
      </c>
      <c r="K2803" s="9"/>
      <c r="L2803" s="9" t="s">
        <v>19</v>
      </c>
    </row>
    <row r="2804" spans="2:12" x14ac:dyDescent="0.25">
      <c r="B2804" s="9"/>
      <c r="C2804" s="9"/>
      <c r="D2804" s="9"/>
      <c r="E2804" s="9"/>
      <c r="F2804" s="9"/>
      <c r="G2804" s="9"/>
      <c r="H2804" s="9"/>
      <c r="I2804" s="9"/>
      <c r="J2804" s="9"/>
      <c r="K2804" s="9"/>
      <c r="L2804" s="9"/>
    </row>
    <row r="2805" spans="2:12" ht="90" x14ac:dyDescent="0.25">
      <c r="B2805" s="9"/>
      <c r="C2805" s="9"/>
      <c r="D2805" s="9"/>
      <c r="E2805" s="9"/>
      <c r="F2805" s="9"/>
      <c r="G2805" s="9" t="s">
        <v>2494</v>
      </c>
      <c r="H2805" s="9"/>
      <c r="I2805" s="9"/>
      <c r="J2805" s="9"/>
      <c r="K2805" s="9"/>
      <c r="L2805" s="9"/>
    </row>
    <row r="2806" spans="2:12" ht="75" x14ac:dyDescent="0.25">
      <c r="B2806" s="9">
        <v>97</v>
      </c>
      <c r="C2806" s="9" t="s">
        <v>12</v>
      </c>
      <c r="D2806" s="9" t="s">
        <v>27</v>
      </c>
      <c r="E2806" s="9" t="s">
        <v>2496</v>
      </c>
      <c r="F2806" s="9" t="s">
        <v>15</v>
      </c>
      <c r="G2806" s="9" t="s">
        <v>2497</v>
      </c>
      <c r="H2806" s="9" t="s">
        <v>1475</v>
      </c>
      <c r="I2806" s="9">
        <f>-3 / 16</f>
        <v>-0.1875</v>
      </c>
      <c r="J2806" s="9">
        <v>4</v>
      </c>
      <c r="K2806" s="9"/>
      <c r="L2806" s="9" t="s">
        <v>19</v>
      </c>
    </row>
    <row r="2807" spans="2:12" x14ac:dyDescent="0.25">
      <c r="B2807" s="9"/>
      <c r="C2807" s="9"/>
      <c r="D2807" s="9"/>
      <c r="E2807" s="9"/>
      <c r="F2807" s="9"/>
      <c r="G2807" s="9"/>
      <c r="H2807" s="9"/>
      <c r="I2807" s="9"/>
      <c r="J2807" s="9"/>
      <c r="K2807" s="9"/>
      <c r="L2807" s="9"/>
    </row>
    <row r="2808" spans="2:12" ht="300" x14ac:dyDescent="0.25">
      <c r="B2808" s="9"/>
      <c r="C2808" s="9"/>
      <c r="D2808" s="9"/>
      <c r="E2808" s="9"/>
      <c r="F2808" s="9"/>
      <c r="G2808" s="9" t="s">
        <v>2498</v>
      </c>
      <c r="H2808" s="9"/>
      <c r="I2808" s="9"/>
      <c r="J2808" s="9"/>
      <c r="K2808" s="9"/>
      <c r="L2808" s="9"/>
    </row>
    <row r="2809" spans="2:12" ht="90" x14ac:dyDescent="0.25">
      <c r="B2809" s="9">
        <v>100</v>
      </c>
      <c r="C2809" s="9" t="s">
        <v>12</v>
      </c>
      <c r="D2809" s="9" t="s">
        <v>13</v>
      </c>
      <c r="E2809" s="9" t="s">
        <v>2499</v>
      </c>
      <c r="F2809" s="9" t="s">
        <v>15</v>
      </c>
      <c r="G2809" s="9" t="s">
        <v>2500</v>
      </c>
      <c r="H2809" s="9" t="s">
        <v>1323</v>
      </c>
      <c r="I2809" s="10">
        <v>42269</v>
      </c>
      <c r="J2809" s="9">
        <v>4</v>
      </c>
      <c r="K2809" s="9"/>
      <c r="L2809" s="9" t="s">
        <v>19</v>
      </c>
    </row>
    <row r="2810" spans="2:12" x14ac:dyDescent="0.25">
      <c r="B2810" s="9"/>
      <c r="C2810" s="9"/>
      <c r="D2810" s="9"/>
      <c r="E2810" s="9"/>
      <c r="F2810" s="9"/>
      <c r="G2810" s="9"/>
      <c r="H2810" s="9"/>
      <c r="I2810" s="9"/>
      <c r="J2810" s="9"/>
      <c r="K2810" s="9"/>
      <c r="L2810" s="9"/>
    </row>
    <row r="2811" spans="2:12" ht="60" x14ac:dyDescent="0.25">
      <c r="B2811" s="9"/>
      <c r="C2811" s="9"/>
      <c r="D2811" s="9"/>
      <c r="E2811" s="9"/>
      <c r="F2811" s="9"/>
      <c r="G2811" s="9" t="s">
        <v>691</v>
      </c>
      <c r="H2811" s="9"/>
      <c r="I2811" s="9"/>
      <c r="J2811" s="9"/>
      <c r="K2811" s="9"/>
      <c r="L2811" s="9"/>
    </row>
    <row r="2812" spans="2:12" ht="105" x14ac:dyDescent="0.25">
      <c r="B2812" s="9" t="s">
        <v>12</v>
      </c>
      <c r="C2812" s="9" t="s">
        <v>13</v>
      </c>
      <c r="D2812" s="9" t="s">
        <v>2501</v>
      </c>
      <c r="E2812" s="9" t="s">
        <v>15</v>
      </c>
      <c r="F2812" s="9" t="s">
        <v>2502</v>
      </c>
      <c r="G2812" s="9" t="s">
        <v>500</v>
      </c>
      <c r="H2812" s="10">
        <v>42047</v>
      </c>
      <c r="I2812" s="9">
        <v>4</v>
      </c>
      <c r="J2812" s="9"/>
      <c r="K2812" s="9" t="s">
        <v>19</v>
      </c>
      <c r="L2812" s="9"/>
    </row>
    <row r="2813" spans="2:12" x14ac:dyDescent="0.25">
      <c r="B2813" s="9"/>
      <c r="C2813" s="9"/>
      <c r="D2813" s="9"/>
      <c r="E2813" s="9"/>
      <c r="F2813" s="9"/>
      <c r="G2813" s="9"/>
      <c r="H2813" s="9"/>
      <c r="I2813" s="9"/>
      <c r="J2813" s="9"/>
      <c r="K2813" s="9"/>
      <c r="L2813" s="9"/>
    </row>
    <row r="2814" spans="2:12" ht="150" x14ac:dyDescent="0.25">
      <c r="B2814" s="9"/>
      <c r="C2814" s="9"/>
      <c r="D2814" s="9"/>
      <c r="E2814" s="9"/>
      <c r="F2814" s="9" t="s">
        <v>2503</v>
      </c>
      <c r="G2814" s="9"/>
      <c r="H2814" s="9"/>
      <c r="I2814" s="9"/>
      <c r="J2814" s="9"/>
      <c r="K2814" s="9"/>
      <c r="L2814" s="9"/>
    </row>
    <row r="2815" spans="2:12" ht="135" x14ac:dyDescent="0.25">
      <c r="B2815" s="9">
        <v>22</v>
      </c>
      <c r="C2815" s="9" t="s">
        <v>12</v>
      </c>
      <c r="D2815" s="9" t="s">
        <v>13</v>
      </c>
      <c r="E2815" s="9" t="s">
        <v>2504</v>
      </c>
      <c r="F2815" s="9" t="s">
        <v>15</v>
      </c>
      <c r="G2815" s="9" t="s">
        <v>2505</v>
      </c>
      <c r="H2815" s="9" t="s">
        <v>1335</v>
      </c>
      <c r="I2815" s="10">
        <v>42167</v>
      </c>
      <c r="J2815" s="9">
        <v>4</v>
      </c>
      <c r="K2815" s="9"/>
      <c r="L2815" s="9" t="s">
        <v>19</v>
      </c>
    </row>
    <row r="2816" spans="2:12" x14ac:dyDescent="0.25">
      <c r="B2816" s="9"/>
      <c r="C2816" s="9"/>
      <c r="D2816" s="9"/>
      <c r="E2816" s="9"/>
      <c r="F2816" s="9"/>
      <c r="G2816" s="9"/>
      <c r="H2816" s="9"/>
      <c r="I2816" s="9"/>
      <c r="J2816" s="9"/>
      <c r="K2816" s="9"/>
      <c r="L2816" s="9"/>
    </row>
    <row r="2817" spans="2:12" ht="195" x14ac:dyDescent="0.25">
      <c r="B2817" s="9"/>
      <c r="C2817" s="9"/>
      <c r="D2817" s="9"/>
      <c r="E2817" s="9"/>
      <c r="F2817" s="9"/>
      <c r="G2817" s="9" t="s">
        <v>2506</v>
      </c>
      <c r="H2817" s="9"/>
      <c r="I2817" s="9"/>
      <c r="J2817" s="9"/>
      <c r="K2817" s="9"/>
      <c r="L2817" s="9"/>
    </row>
    <row r="2818" spans="2:12" ht="75" x14ac:dyDescent="0.25">
      <c r="B2818" s="9">
        <v>23</v>
      </c>
      <c r="C2818" s="9" t="s">
        <v>12</v>
      </c>
      <c r="D2818" s="9" t="s">
        <v>13</v>
      </c>
      <c r="E2818" s="9" t="s">
        <v>2507</v>
      </c>
      <c r="F2818" s="9" t="s">
        <v>15</v>
      </c>
      <c r="G2818" s="9" t="s">
        <v>2508</v>
      </c>
      <c r="H2818" s="9" t="s">
        <v>2510</v>
      </c>
      <c r="I2818" s="10">
        <v>42048</v>
      </c>
      <c r="J2818" s="9">
        <v>4</v>
      </c>
      <c r="K2818" s="9"/>
      <c r="L2818" s="9" t="s">
        <v>19</v>
      </c>
    </row>
    <row r="2819" spans="2:12" x14ac:dyDescent="0.25">
      <c r="B2819" s="9"/>
      <c r="C2819" s="9"/>
      <c r="D2819" s="9"/>
      <c r="E2819" s="9"/>
      <c r="F2819" s="9"/>
      <c r="G2819" s="9"/>
      <c r="H2819" s="9"/>
      <c r="I2819" s="9"/>
      <c r="J2819" s="9"/>
      <c r="K2819" s="9"/>
      <c r="L2819" s="9"/>
    </row>
    <row r="2820" spans="2:12" ht="105" x14ac:dyDescent="0.25">
      <c r="B2820" s="9"/>
      <c r="C2820" s="9"/>
      <c r="D2820" s="9"/>
      <c r="E2820" s="9"/>
      <c r="F2820" s="9"/>
      <c r="G2820" s="9" t="s">
        <v>2509</v>
      </c>
      <c r="H2820" s="9"/>
      <c r="I2820" s="9"/>
      <c r="J2820" s="9"/>
      <c r="K2820" s="9"/>
      <c r="L2820" s="9"/>
    </row>
    <row r="2821" spans="2:12" ht="75" x14ac:dyDescent="0.25">
      <c r="B2821" s="9">
        <v>24</v>
      </c>
      <c r="C2821" s="9" t="s">
        <v>12</v>
      </c>
      <c r="D2821" s="9" t="s">
        <v>13</v>
      </c>
      <c r="E2821" s="9" t="s">
        <v>2511</v>
      </c>
      <c r="F2821" s="9" t="s">
        <v>15</v>
      </c>
      <c r="G2821" s="9" t="s">
        <v>2512</v>
      </c>
      <c r="H2821" s="9" t="s">
        <v>2510</v>
      </c>
      <c r="I2821" s="10">
        <v>42229</v>
      </c>
      <c r="J2821" s="9">
        <v>4</v>
      </c>
      <c r="K2821" s="9"/>
      <c r="L2821" s="9" t="s">
        <v>19</v>
      </c>
    </row>
    <row r="2822" spans="2:12" x14ac:dyDescent="0.25">
      <c r="B2822" s="9"/>
      <c r="C2822" s="9"/>
      <c r="D2822" s="9"/>
      <c r="E2822" s="9"/>
      <c r="F2822" s="9"/>
      <c r="G2822" s="9"/>
      <c r="H2822" s="9"/>
      <c r="I2822" s="9"/>
      <c r="J2822" s="9"/>
      <c r="K2822" s="9"/>
      <c r="L2822" s="9"/>
    </row>
    <row r="2823" spans="2:12" ht="120" x14ac:dyDescent="0.25">
      <c r="B2823" s="9"/>
      <c r="C2823" s="9"/>
      <c r="D2823" s="9"/>
      <c r="E2823" s="9"/>
      <c r="F2823" s="9"/>
      <c r="G2823" s="9" t="s">
        <v>2513</v>
      </c>
      <c r="H2823" s="9"/>
      <c r="I2823" s="9"/>
      <c r="J2823" s="9"/>
      <c r="K2823" s="9"/>
      <c r="L2823" s="9"/>
    </row>
    <row r="2824" spans="2:12" ht="105" x14ac:dyDescent="0.25">
      <c r="B2824" s="9" t="s">
        <v>12</v>
      </c>
      <c r="C2824" s="9" t="s">
        <v>27</v>
      </c>
      <c r="D2824" s="9" t="s">
        <v>2514</v>
      </c>
      <c r="E2824" s="9" t="s">
        <v>15</v>
      </c>
      <c r="F2824" s="9" t="s">
        <v>2515</v>
      </c>
      <c r="G2824" s="9" t="s">
        <v>2517</v>
      </c>
      <c r="H2824" s="9" t="s">
        <v>211</v>
      </c>
      <c r="I2824" s="9">
        <v>4</v>
      </c>
      <c r="J2824" s="9"/>
      <c r="K2824" s="9" t="s">
        <v>19</v>
      </c>
      <c r="L2824" s="9"/>
    </row>
    <row r="2825" spans="2:12" x14ac:dyDescent="0.25">
      <c r="B2825" s="9"/>
      <c r="C2825" s="9"/>
      <c r="D2825" s="9"/>
      <c r="E2825" s="9"/>
      <c r="F2825" s="9"/>
      <c r="G2825" s="9"/>
      <c r="H2825" s="9"/>
      <c r="I2825" s="9"/>
      <c r="J2825" s="9"/>
      <c r="K2825" s="9"/>
      <c r="L2825" s="9"/>
    </row>
    <row r="2826" spans="2:12" ht="150" x14ac:dyDescent="0.25">
      <c r="B2826" s="9"/>
      <c r="C2826" s="9"/>
      <c r="D2826" s="9"/>
      <c r="E2826" s="9"/>
      <c r="F2826" s="9" t="s">
        <v>2516</v>
      </c>
      <c r="G2826" s="9"/>
      <c r="H2826" s="9"/>
      <c r="I2826" s="9"/>
      <c r="J2826" s="9"/>
      <c r="K2826" s="9"/>
      <c r="L2826" s="9"/>
    </row>
    <row r="2827" spans="2:12" ht="165" x14ac:dyDescent="0.25">
      <c r="B2827" s="9">
        <v>2</v>
      </c>
      <c r="C2827" s="9" t="s">
        <v>12</v>
      </c>
      <c r="D2827" s="9" t="s">
        <v>27</v>
      </c>
      <c r="E2827" s="9" t="s">
        <v>2518</v>
      </c>
      <c r="F2827" s="9" t="s">
        <v>15</v>
      </c>
      <c r="G2827" s="9" t="s">
        <v>2519</v>
      </c>
      <c r="H2827" s="9" t="s">
        <v>2521</v>
      </c>
      <c r="I2827" s="9" t="s">
        <v>605</v>
      </c>
      <c r="J2827" s="9">
        <v>4</v>
      </c>
      <c r="K2827" s="9"/>
      <c r="L2827" s="9" t="s">
        <v>19</v>
      </c>
    </row>
    <row r="2828" spans="2:12" x14ac:dyDescent="0.25">
      <c r="B2828" s="9"/>
      <c r="C2828" s="9"/>
      <c r="D2828" s="9"/>
      <c r="E2828" s="9"/>
      <c r="F2828" s="9"/>
      <c r="G2828" s="9"/>
      <c r="H2828" s="9"/>
      <c r="I2828" s="9"/>
      <c r="J2828" s="9"/>
      <c r="K2828" s="9"/>
      <c r="L2828" s="9"/>
    </row>
    <row r="2829" spans="2:12" ht="270" x14ac:dyDescent="0.25">
      <c r="B2829" s="9"/>
      <c r="C2829" s="9"/>
      <c r="D2829" s="9"/>
      <c r="E2829" s="9"/>
      <c r="F2829" s="9"/>
      <c r="G2829" s="9" t="s">
        <v>2520</v>
      </c>
      <c r="H2829" s="9"/>
      <c r="I2829" s="9"/>
      <c r="J2829" s="9"/>
      <c r="K2829" s="9"/>
      <c r="L2829" s="9"/>
    </row>
    <row r="2830" spans="2:12" ht="165" x14ac:dyDescent="0.25">
      <c r="B2830" s="9">
        <v>3</v>
      </c>
      <c r="C2830" s="9" t="s">
        <v>12</v>
      </c>
      <c r="D2830" s="9" t="s">
        <v>27</v>
      </c>
      <c r="E2830" s="9" t="s">
        <v>2522</v>
      </c>
      <c r="F2830" s="9" t="s">
        <v>15</v>
      </c>
      <c r="G2830" s="9" t="s">
        <v>2523</v>
      </c>
      <c r="H2830" s="9" t="s">
        <v>2525</v>
      </c>
      <c r="I2830" s="9">
        <f>-3 / 18</f>
        <v>-0.16666666666666666</v>
      </c>
      <c r="J2830" s="9">
        <v>4</v>
      </c>
      <c r="K2830" s="9"/>
      <c r="L2830" s="9" t="s">
        <v>19</v>
      </c>
    </row>
    <row r="2831" spans="2:12" x14ac:dyDescent="0.25">
      <c r="B2831" s="9"/>
      <c r="C2831" s="9"/>
      <c r="D2831" s="9"/>
      <c r="E2831" s="9"/>
      <c r="F2831" s="9"/>
      <c r="G2831" s="9"/>
      <c r="H2831" s="9"/>
      <c r="I2831" s="9"/>
      <c r="J2831" s="9"/>
      <c r="K2831" s="9"/>
      <c r="L2831" s="9"/>
    </row>
    <row r="2832" spans="2:12" ht="225" x14ac:dyDescent="0.25">
      <c r="B2832" s="9"/>
      <c r="C2832" s="9"/>
      <c r="D2832" s="9"/>
      <c r="E2832" s="9"/>
      <c r="F2832" s="9"/>
      <c r="G2832" s="9" t="s">
        <v>2524</v>
      </c>
      <c r="H2832" s="9"/>
      <c r="I2832" s="9"/>
      <c r="J2832" s="9"/>
      <c r="K2832" s="9"/>
      <c r="L2832" s="9"/>
    </row>
    <row r="2833" spans="2:12" ht="150" x14ac:dyDescent="0.25">
      <c r="B2833" s="9">
        <v>4</v>
      </c>
      <c r="C2833" s="9" t="s">
        <v>12</v>
      </c>
      <c r="D2833" s="9" t="s">
        <v>27</v>
      </c>
      <c r="E2833" s="9" t="s">
        <v>2526</v>
      </c>
      <c r="F2833" s="9" t="s">
        <v>15</v>
      </c>
      <c r="G2833" s="9" t="s">
        <v>2527</v>
      </c>
      <c r="H2833" s="9" t="s">
        <v>65</v>
      </c>
      <c r="I2833" s="9" t="s">
        <v>605</v>
      </c>
      <c r="J2833" s="9">
        <v>4</v>
      </c>
      <c r="K2833" s="9"/>
      <c r="L2833" s="9" t="s">
        <v>19</v>
      </c>
    </row>
    <row r="2834" spans="2:12" x14ac:dyDescent="0.25">
      <c r="B2834" s="9"/>
      <c r="C2834" s="9"/>
      <c r="D2834" s="9"/>
      <c r="E2834" s="9"/>
      <c r="F2834" s="9"/>
      <c r="G2834" s="9"/>
      <c r="H2834" s="9"/>
      <c r="I2834" s="9"/>
      <c r="J2834" s="9"/>
      <c r="K2834" s="9"/>
      <c r="L2834" s="9"/>
    </row>
    <row r="2835" spans="2:12" ht="210" x14ac:dyDescent="0.25">
      <c r="B2835" s="9"/>
      <c r="C2835" s="9"/>
      <c r="D2835" s="9"/>
      <c r="E2835" s="9"/>
      <c r="F2835" s="9"/>
      <c r="G2835" s="9" t="s">
        <v>2528</v>
      </c>
      <c r="H2835" s="9"/>
      <c r="I2835" s="9"/>
      <c r="J2835" s="9"/>
      <c r="K2835" s="9"/>
      <c r="L2835" s="9"/>
    </row>
    <row r="2836" spans="2:12" ht="75" x14ac:dyDescent="0.25">
      <c r="B2836" s="9">
        <v>5</v>
      </c>
      <c r="C2836" s="9" t="s">
        <v>12</v>
      </c>
      <c r="D2836" s="9" t="s">
        <v>27</v>
      </c>
      <c r="E2836" s="9" t="s">
        <v>2529</v>
      </c>
      <c r="F2836" s="9" t="s">
        <v>15</v>
      </c>
      <c r="G2836" s="9" t="s">
        <v>2530</v>
      </c>
      <c r="H2836" s="9" t="s">
        <v>2521</v>
      </c>
      <c r="I2836" s="9" t="s">
        <v>30</v>
      </c>
      <c r="J2836" s="9">
        <v>4</v>
      </c>
      <c r="K2836" s="9"/>
      <c r="L2836" s="9" t="s">
        <v>19</v>
      </c>
    </row>
    <row r="2837" spans="2:12" x14ac:dyDescent="0.25">
      <c r="B2837" s="9"/>
      <c r="C2837" s="9"/>
      <c r="D2837" s="9"/>
      <c r="E2837" s="9"/>
      <c r="F2837" s="9"/>
      <c r="G2837" s="9"/>
      <c r="H2837" s="9"/>
      <c r="I2837" s="9"/>
      <c r="J2837" s="9"/>
      <c r="K2837" s="9"/>
      <c r="L2837" s="9"/>
    </row>
    <row r="2838" spans="2:12" ht="195" x14ac:dyDescent="0.25">
      <c r="B2838" s="9"/>
      <c r="C2838" s="9"/>
      <c r="D2838" s="9"/>
      <c r="E2838" s="9"/>
      <c r="F2838" s="9"/>
      <c r="G2838" s="9" t="s">
        <v>2531</v>
      </c>
      <c r="H2838" s="9"/>
      <c r="I2838" s="9"/>
      <c r="J2838" s="9"/>
      <c r="K2838" s="9"/>
      <c r="L2838" s="9"/>
    </row>
    <row r="2839" spans="2:12" ht="75" x14ac:dyDescent="0.25">
      <c r="B2839" s="9">
        <v>6</v>
      </c>
      <c r="C2839" s="9" t="s">
        <v>12</v>
      </c>
      <c r="D2839" s="9" t="s">
        <v>27</v>
      </c>
      <c r="E2839" s="9" t="s">
        <v>2532</v>
      </c>
      <c r="F2839" s="9" t="s">
        <v>15</v>
      </c>
      <c r="G2839" s="9" t="s">
        <v>2533</v>
      </c>
      <c r="H2839" s="9" t="s">
        <v>2521</v>
      </c>
      <c r="I2839" s="9" t="s">
        <v>30</v>
      </c>
      <c r="J2839" s="9">
        <v>4</v>
      </c>
      <c r="K2839" s="9"/>
      <c r="L2839" s="9" t="s">
        <v>19</v>
      </c>
    </row>
    <row r="2840" spans="2:12" x14ac:dyDescent="0.25">
      <c r="B2840" s="9"/>
      <c r="C2840" s="9"/>
      <c r="D2840" s="9"/>
      <c r="E2840" s="9"/>
      <c r="F2840" s="9"/>
      <c r="G2840" s="9"/>
      <c r="H2840" s="9"/>
      <c r="I2840" s="9"/>
      <c r="J2840" s="9"/>
      <c r="K2840" s="9"/>
      <c r="L2840" s="9"/>
    </row>
    <row r="2841" spans="2:12" ht="195" x14ac:dyDescent="0.25">
      <c r="B2841" s="9"/>
      <c r="C2841" s="9"/>
      <c r="D2841" s="9"/>
      <c r="E2841" s="9"/>
      <c r="F2841" s="9"/>
      <c r="G2841" s="9" t="s">
        <v>2531</v>
      </c>
      <c r="H2841" s="9"/>
      <c r="I2841" s="9"/>
      <c r="J2841" s="9"/>
      <c r="K2841" s="9"/>
      <c r="L2841" s="9"/>
    </row>
    <row r="2842" spans="2:12" ht="150" x14ac:dyDescent="0.25">
      <c r="B2842" s="9">
        <v>7</v>
      </c>
      <c r="C2842" s="9" t="s">
        <v>12</v>
      </c>
      <c r="D2842" s="9" t="s">
        <v>13</v>
      </c>
      <c r="E2842" s="9" t="s">
        <v>2534</v>
      </c>
      <c r="F2842" s="9" t="s">
        <v>15</v>
      </c>
      <c r="G2842" s="9" t="s">
        <v>2535</v>
      </c>
      <c r="H2842" s="9" t="s">
        <v>2537</v>
      </c>
      <c r="I2842" s="10">
        <v>42020</v>
      </c>
      <c r="J2842" s="9">
        <v>4</v>
      </c>
      <c r="K2842" s="9"/>
      <c r="L2842" s="9" t="s">
        <v>19</v>
      </c>
    </row>
    <row r="2843" spans="2:12" x14ac:dyDescent="0.25">
      <c r="B2843" s="9"/>
      <c r="C2843" s="9"/>
      <c r="D2843" s="9"/>
      <c r="E2843" s="9"/>
      <c r="F2843" s="9"/>
      <c r="G2843" s="9"/>
      <c r="H2843" s="9"/>
      <c r="I2843" s="9"/>
      <c r="J2843" s="9"/>
      <c r="K2843" s="9"/>
      <c r="L2843" s="9"/>
    </row>
    <row r="2844" spans="2:12" ht="285" x14ac:dyDescent="0.25">
      <c r="B2844" s="9"/>
      <c r="C2844" s="9"/>
      <c r="D2844" s="9"/>
      <c r="E2844" s="9"/>
      <c r="F2844" s="9"/>
      <c r="G2844" s="9" t="s">
        <v>2536</v>
      </c>
      <c r="H2844" s="9"/>
      <c r="I2844" s="9"/>
      <c r="J2844" s="9"/>
      <c r="K2844" s="9"/>
      <c r="L2844" s="9"/>
    </row>
    <row r="2845" spans="2:12" ht="165" x14ac:dyDescent="0.25">
      <c r="B2845" s="9">
        <v>8</v>
      </c>
      <c r="C2845" s="9" t="s">
        <v>12</v>
      </c>
      <c r="D2845" s="9" t="s">
        <v>13</v>
      </c>
      <c r="E2845" s="9" t="s">
        <v>2538</v>
      </c>
      <c r="F2845" s="9" t="s">
        <v>15</v>
      </c>
      <c r="G2845" s="9" t="s">
        <v>2539</v>
      </c>
      <c r="H2845" s="9" t="s">
        <v>2129</v>
      </c>
      <c r="I2845" s="10">
        <v>42109</v>
      </c>
      <c r="J2845" s="9">
        <v>4</v>
      </c>
      <c r="K2845" s="9"/>
      <c r="L2845" s="9" t="s">
        <v>19</v>
      </c>
    </row>
    <row r="2846" spans="2:12" x14ac:dyDescent="0.25">
      <c r="B2846" s="9"/>
      <c r="C2846" s="9"/>
      <c r="D2846" s="9"/>
      <c r="E2846" s="9"/>
      <c r="F2846" s="9"/>
      <c r="G2846" s="9"/>
      <c r="H2846" s="9"/>
      <c r="I2846" s="9"/>
      <c r="J2846" s="9"/>
      <c r="K2846" s="9"/>
      <c r="L2846" s="9"/>
    </row>
    <row r="2847" spans="2:12" ht="300" x14ac:dyDescent="0.25">
      <c r="B2847" s="9"/>
      <c r="C2847" s="9"/>
      <c r="D2847" s="9"/>
      <c r="E2847" s="9"/>
      <c r="F2847" s="9"/>
      <c r="G2847" s="9" t="s">
        <v>2540</v>
      </c>
      <c r="H2847" s="9"/>
      <c r="I2847" s="9"/>
      <c r="J2847" s="9"/>
      <c r="K2847" s="9"/>
      <c r="L2847" s="9"/>
    </row>
    <row r="2848" spans="2:12" ht="180" x14ac:dyDescent="0.25">
      <c r="B2848" s="9">
        <v>9</v>
      </c>
      <c r="C2848" s="9" t="s">
        <v>12</v>
      </c>
      <c r="D2848" s="9" t="s">
        <v>27</v>
      </c>
      <c r="E2848" s="9" t="s">
        <v>2541</v>
      </c>
      <c r="F2848" s="9" t="s">
        <v>15</v>
      </c>
      <c r="G2848" s="9" t="s">
        <v>2542</v>
      </c>
      <c r="H2848" s="9" t="s">
        <v>2525</v>
      </c>
      <c r="I2848" s="9">
        <f>-1 / 15</f>
        <v>-6.6666666666666666E-2</v>
      </c>
      <c r="J2848" s="9">
        <v>4</v>
      </c>
      <c r="K2848" s="9"/>
      <c r="L2848" s="9" t="s">
        <v>19</v>
      </c>
    </row>
    <row r="2849" spans="2:12" x14ac:dyDescent="0.25">
      <c r="B2849" s="9"/>
      <c r="C2849" s="9"/>
      <c r="D2849" s="9"/>
      <c r="E2849" s="9"/>
      <c r="F2849" s="9"/>
      <c r="G2849" s="9"/>
      <c r="H2849" s="9"/>
      <c r="I2849" s="9"/>
      <c r="J2849" s="9"/>
      <c r="K2849" s="9"/>
      <c r="L2849" s="9"/>
    </row>
    <row r="2850" spans="2:12" ht="240" x14ac:dyDescent="0.25">
      <c r="B2850" s="9"/>
      <c r="C2850" s="9"/>
      <c r="D2850" s="9"/>
      <c r="E2850" s="9"/>
      <c r="F2850" s="9"/>
      <c r="G2850" s="9" t="s">
        <v>2543</v>
      </c>
      <c r="H2850" s="9"/>
      <c r="I2850" s="9"/>
      <c r="J2850" s="9"/>
      <c r="K2850" s="9"/>
      <c r="L2850" s="9"/>
    </row>
    <row r="2851" spans="2:12" ht="180" x14ac:dyDescent="0.25">
      <c r="B2851" s="9">
        <v>10</v>
      </c>
      <c r="C2851" s="9" t="s">
        <v>12</v>
      </c>
      <c r="D2851" s="9" t="s">
        <v>27</v>
      </c>
      <c r="E2851" s="9" t="s">
        <v>2544</v>
      </c>
      <c r="F2851" s="9" t="s">
        <v>15</v>
      </c>
      <c r="G2851" s="9" t="s">
        <v>2545</v>
      </c>
      <c r="H2851" s="9" t="s">
        <v>2525</v>
      </c>
      <c r="I2851" s="9">
        <f>-1 / 16</f>
        <v>-6.25E-2</v>
      </c>
      <c r="J2851" s="9">
        <v>4</v>
      </c>
      <c r="K2851" s="9"/>
      <c r="L2851" s="9" t="s">
        <v>19</v>
      </c>
    </row>
    <row r="2852" spans="2:12" x14ac:dyDescent="0.25">
      <c r="B2852" s="9"/>
      <c r="C2852" s="9"/>
      <c r="D2852" s="9"/>
      <c r="E2852" s="9"/>
      <c r="F2852" s="9"/>
      <c r="G2852" s="9"/>
      <c r="H2852" s="9"/>
      <c r="I2852" s="9"/>
      <c r="J2852" s="9"/>
      <c r="K2852" s="9"/>
      <c r="L2852" s="9"/>
    </row>
    <row r="2853" spans="2:12" ht="240" x14ac:dyDescent="0.25">
      <c r="B2853" s="9"/>
      <c r="C2853" s="9"/>
      <c r="D2853" s="9"/>
      <c r="E2853" s="9"/>
      <c r="F2853" s="9"/>
      <c r="G2853" s="9" t="s">
        <v>2543</v>
      </c>
      <c r="H2853" s="9"/>
      <c r="I2853" s="9"/>
      <c r="J2853" s="9"/>
      <c r="K2853" s="9"/>
      <c r="L2853" s="9"/>
    </row>
    <row r="2854" spans="2:12" ht="75" x14ac:dyDescent="0.25">
      <c r="B2854" s="9">
        <v>11</v>
      </c>
      <c r="C2854" s="9" t="s">
        <v>12</v>
      </c>
      <c r="D2854" s="9" t="s">
        <v>13</v>
      </c>
      <c r="E2854" s="9" t="s">
        <v>2546</v>
      </c>
      <c r="F2854" s="9" t="s">
        <v>15</v>
      </c>
      <c r="G2854" s="9" t="s">
        <v>2547</v>
      </c>
      <c r="H2854" s="9" t="s">
        <v>2549</v>
      </c>
      <c r="I2854" s="10">
        <v>42019</v>
      </c>
      <c r="J2854" s="9">
        <v>4</v>
      </c>
      <c r="K2854" s="9"/>
      <c r="L2854" s="9" t="s">
        <v>19</v>
      </c>
    </row>
    <row r="2855" spans="2:12" x14ac:dyDescent="0.25">
      <c r="B2855" s="9"/>
      <c r="C2855" s="9"/>
      <c r="D2855" s="9"/>
      <c r="E2855" s="9"/>
      <c r="F2855" s="9"/>
      <c r="G2855" s="9"/>
      <c r="H2855" s="9"/>
      <c r="I2855" s="9"/>
      <c r="J2855" s="9"/>
      <c r="K2855" s="9"/>
      <c r="L2855" s="9"/>
    </row>
    <row r="2856" spans="2:12" ht="285" x14ac:dyDescent="0.25">
      <c r="B2856" s="9"/>
      <c r="C2856" s="9"/>
      <c r="D2856" s="9"/>
      <c r="E2856" s="9"/>
      <c r="F2856" s="9"/>
      <c r="G2856" s="9" t="s">
        <v>2548</v>
      </c>
      <c r="H2856" s="9"/>
      <c r="I2856" s="9"/>
      <c r="J2856" s="9"/>
      <c r="K2856" s="9"/>
      <c r="L2856" s="9"/>
    </row>
    <row r="2857" spans="2:12" ht="150" x14ac:dyDescent="0.25">
      <c r="B2857" s="9">
        <v>12</v>
      </c>
      <c r="C2857" s="9" t="s">
        <v>12</v>
      </c>
      <c r="D2857" s="9" t="s">
        <v>13</v>
      </c>
      <c r="E2857" s="9" t="s">
        <v>2550</v>
      </c>
      <c r="F2857" s="9" t="s">
        <v>15</v>
      </c>
      <c r="G2857" s="9" t="s">
        <v>2551</v>
      </c>
      <c r="H2857" s="9" t="s">
        <v>65</v>
      </c>
      <c r="I2857" s="10">
        <v>42078</v>
      </c>
      <c r="J2857" s="9">
        <v>4</v>
      </c>
      <c r="K2857" s="9"/>
      <c r="L2857" s="9" t="s">
        <v>19</v>
      </c>
    </row>
    <row r="2858" spans="2:12" x14ac:dyDescent="0.25">
      <c r="B2858" s="9"/>
      <c r="C2858" s="9"/>
      <c r="D2858" s="9"/>
      <c r="E2858" s="9"/>
      <c r="F2858" s="9"/>
      <c r="G2858" s="9"/>
      <c r="H2858" s="9"/>
      <c r="I2858" s="9"/>
      <c r="J2858" s="9"/>
      <c r="K2858" s="9"/>
      <c r="L2858" s="9"/>
    </row>
    <row r="2859" spans="2:12" ht="255" x14ac:dyDescent="0.25">
      <c r="B2859" s="9"/>
      <c r="C2859" s="9"/>
      <c r="D2859" s="9"/>
      <c r="E2859" s="9"/>
      <c r="F2859" s="9"/>
      <c r="G2859" s="9" t="s">
        <v>2552</v>
      </c>
      <c r="H2859" s="9"/>
      <c r="I2859" s="9"/>
      <c r="J2859" s="9"/>
      <c r="K2859" s="9"/>
      <c r="L2859" s="9"/>
    </row>
    <row r="2860" spans="2:12" ht="150" x14ac:dyDescent="0.25">
      <c r="B2860" s="9">
        <v>13</v>
      </c>
      <c r="C2860" s="9" t="s">
        <v>12</v>
      </c>
      <c r="D2860" s="9" t="s">
        <v>27</v>
      </c>
      <c r="E2860" s="9" t="s">
        <v>2553</v>
      </c>
      <c r="F2860" s="9" t="s">
        <v>15</v>
      </c>
      <c r="G2860" s="9" t="s">
        <v>2554</v>
      </c>
      <c r="H2860" s="9" t="s">
        <v>2555</v>
      </c>
      <c r="I2860" s="9">
        <f>-3 / 16</f>
        <v>-0.1875</v>
      </c>
      <c r="J2860" s="9">
        <v>4</v>
      </c>
      <c r="K2860" s="9"/>
      <c r="L2860" s="9" t="s">
        <v>19</v>
      </c>
    </row>
    <row r="2861" spans="2:12" x14ac:dyDescent="0.25">
      <c r="B2861" s="9"/>
      <c r="C2861" s="9"/>
      <c r="D2861" s="9"/>
      <c r="E2861" s="9"/>
      <c r="F2861" s="9"/>
      <c r="G2861" s="9"/>
      <c r="H2861" s="9"/>
      <c r="I2861" s="9"/>
      <c r="J2861" s="9"/>
      <c r="K2861" s="9"/>
      <c r="L2861" s="9"/>
    </row>
    <row r="2862" spans="2:12" ht="255" x14ac:dyDescent="0.25">
      <c r="B2862" s="9"/>
      <c r="C2862" s="9"/>
      <c r="D2862" s="9"/>
      <c r="E2862" s="9"/>
      <c r="F2862" s="9"/>
      <c r="G2862" s="9" t="s">
        <v>2552</v>
      </c>
      <c r="H2862" s="9"/>
      <c r="I2862" s="9"/>
      <c r="J2862" s="9"/>
      <c r="K2862" s="9"/>
      <c r="L2862" s="9"/>
    </row>
    <row r="2863" spans="2:12" ht="90" x14ac:dyDescent="0.25">
      <c r="B2863" s="9" t="s">
        <v>12</v>
      </c>
      <c r="C2863" s="9" t="s">
        <v>13</v>
      </c>
      <c r="D2863" s="9" t="s">
        <v>2556</v>
      </c>
      <c r="E2863" s="9" t="s">
        <v>15</v>
      </c>
      <c r="F2863" s="9" t="s">
        <v>2557</v>
      </c>
      <c r="G2863" s="9" t="s">
        <v>2559</v>
      </c>
      <c r="H2863" s="10">
        <v>42017</v>
      </c>
      <c r="I2863" s="9">
        <v>4</v>
      </c>
      <c r="J2863" s="9"/>
      <c r="K2863" s="9" t="s">
        <v>19</v>
      </c>
      <c r="L2863" s="9"/>
    </row>
    <row r="2864" spans="2:12" x14ac:dyDescent="0.25">
      <c r="B2864" s="9"/>
      <c r="C2864" s="9"/>
      <c r="D2864" s="9"/>
      <c r="E2864" s="9"/>
      <c r="F2864" s="9"/>
      <c r="G2864" s="9"/>
      <c r="H2864" s="9"/>
      <c r="I2864" s="9"/>
      <c r="J2864" s="9"/>
      <c r="K2864" s="9"/>
      <c r="L2864" s="9"/>
    </row>
    <row r="2865" spans="2:12" ht="135" x14ac:dyDescent="0.25">
      <c r="B2865" s="9"/>
      <c r="C2865" s="9"/>
      <c r="D2865" s="9"/>
      <c r="E2865" s="9"/>
      <c r="F2865" s="9" t="s">
        <v>2558</v>
      </c>
      <c r="G2865" s="9"/>
      <c r="H2865" s="9"/>
      <c r="I2865" s="9"/>
      <c r="J2865" s="9"/>
      <c r="K2865" s="9"/>
      <c r="L2865" s="9"/>
    </row>
    <row r="2866" spans="2:12" ht="90" x14ac:dyDescent="0.25">
      <c r="B2866" s="9">
        <v>22</v>
      </c>
      <c r="C2866" s="9" t="s">
        <v>12</v>
      </c>
      <c r="D2866" s="9" t="s">
        <v>27</v>
      </c>
      <c r="E2866" s="9" t="s">
        <v>2560</v>
      </c>
      <c r="F2866" s="9" t="s">
        <v>15</v>
      </c>
      <c r="G2866" s="9" t="s">
        <v>2561</v>
      </c>
      <c r="H2866" s="9" t="s">
        <v>2562</v>
      </c>
      <c r="I2866" s="9">
        <f>-1 / 13</f>
        <v>-7.6923076923076927E-2</v>
      </c>
      <c r="J2866" s="9">
        <v>4</v>
      </c>
      <c r="K2866" s="9"/>
      <c r="L2866" s="9" t="s">
        <v>19</v>
      </c>
    </row>
    <row r="2867" spans="2:12" x14ac:dyDescent="0.25">
      <c r="B2867" s="9"/>
      <c r="C2867" s="9"/>
      <c r="D2867" s="9"/>
      <c r="E2867" s="9"/>
      <c r="F2867" s="9"/>
      <c r="G2867" s="9"/>
      <c r="H2867" s="9"/>
      <c r="I2867" s="9"/>
      <c r="J2867" s="9"/>
      <c r="K2867" s="9"/>
      <c r="L2867" s="9"/>
    </row>
    <row r="2868" spans="2:12" ht="210" x14ac:dyDescent="0.25">
      <c r="B2868" s="9"/>
      <c r="C2868" s="9"/>
      <c r="D2868" s="9"/>
      <c r="E2868" s="9"/>
      <c r="F2868" s="9"/>
      <c r="G2868" s="9" t="s">
        <v>2558</v>
      </c>
      <c r="H2868" s="9"/>
      <c r="I2868" s="9"/>
      <c r="J2868" s="9"/>
      <c r="K2868" s="9"/>
      <c r="L2868" s="9"/>
    </row>
    <row r="2869" spans="2:12" ht="90" x14ac:dyDescent="0.25">
      <c r="B2869" s="9" t="s">
        <v>12</v>
      </c>
      <c r="C2869" s="9" t="s">
        <v>13</v>
      </c>
      <c r="D2869" s="9" t="s">
        <v>2563</v>
      </c>
      <c r="E2869" s="9" t="s">
        <v>15</v>
      </c>
      <c r="F2869" s="9" t="s">
        <v>2564</v>
      </c>
      <c r="G2869" s="9" t="s">
        <v>2566</v>
      </c>
      <c r="H2869" s="11">
        <v>47150</v>
      </c>
      <c r="I2869" s="9">
        <v>2</v>
      </c>
      <c r="J2869" s="9"/>
      <c r="K2869" s="9" t="s">
        <v>19</v>
      </c>
      <c r="L2869" s="9"/>
    </row>
    <row r="2870" spans="2:12" x14ac:dyDescent="0.25">
      <c r="B2870" s="9"/>
      <c r="C2870" s="9"/>
      <c r="D2870" s="9"/>
      <c r="E2870" s="9"/>
      <c r="F2870" s="9"/>
      <c r="G2870" s="9"/>
      <c r="H2870" s="9"/>
      <c r="I2870" s="9"/>
      <c r="J2870" s="9"/>
      <c r="K2870" s="9"/>
      <c r="L2870" s="9"/>
    </row>
    <row r="2871" spans="2:12" ht="75" x14ac:dyDescent="0.25">
      <c r="B2871" s="9"/>
      <c r="C2871" s="9"/>
      <c r="D2871" s="9"/>
      <c r="E2871" s="9"/>
      <c r="F2871" s="9" t="s">
        <v>2565</v>
      </c>
      <c r="G2871" s="9"/>
      <c r="H2871" s="9"/>
      <c r="I2871" s="9"/>
      <c r="J2871" s="9"/>
      <c r="K2871" s="9"/>
      <c r="L2871" s="9"/>
    </row>
    <row r="2872" spans="2:12" ht="75" x14ac:dyDescent="0.25">
      <c r="B2872" s="9">
        <v>24</v>
      </c>
      <c r="C2872" s="9" t="s">
        <v>12</v>
      </c>
      <c r="D2872" s="9" t="s">
        <v>13</v>
      </c>
      <c r="E2872" s="9" t="s">
        <v>2567</v>
      </c>
      <c r="F2872" s="9" t="s">
        <v>15</v>
      </c>
      <c r="G2872" s="9" t="s">
        <v>2568</v>
      </c>
      <c r="H2872" s="9" t="s">
        <v>2570</v>
      </c>
      <c r="I2872" s="10">
        <v>42071</v>
      </c>
      <c r="J2872" s="9">
        <v>1</v>
      </c>
      <c r="K2872" s="9"/>
      <c r="L2872" s="9" t="s">
        <v>19</v>
      </c>
    </row>
    <row r="2873" spans="2:12" x14ac:dyDescent="0.25">
      <c r="B2873" s="9"/>
      <c r="C2873" s="9"/>
      <c r="D2873" s="9"/>
      <c r="E2873" s="9"/>
      <c r="F2873" s="9"/>
      <c r="G2873" s="9"/>
      <c r="H2873" s="9"/>
      <c r="I2873" s="9"/>
      <c r="J2873" s="9"/>
      <c r="K2873" s="9"/>
      <c r="L2873" s="9"/>
    </row>
    <row r="2874" spans="2:12" ht="270" x14ac:dyDescent="0.25">
      <c r="B2874" s="9"/>
      <c r="C2874" s="9"/>
      <c r="D2874" s="9"/>
      <c r="E2874" s="9"/>
      <c r="F2874" s="9"/>
      <c r="G2874" s="9" t="s">
        <v>2569</v>
      </c>
      <c r="H2874" s="9"/>
      <c r="I2874" s="9"/>
      <c r="J2874" s="9"/>
      <c r="K2874" s="9"/>
      <c r="L2874" s="9"/>
    </row>
    <row r="2875" spans="2:12" ht="75" x14ac:dyDescent="0.25">
      <c r="B2875" s="9">
        <v>25</v>
      </c>
      <c r="C2875" s="9" t="s">
        <v>12</v>
      </c>
      <c r="D2875" s="9" t="s">
        <v>27</v>
      </c>
      <c r="E2875" s="9" t="s">
        <v>2571</v>
      </c>
      <c r="F2875" s="9" t="s">
        <v>15</v>
      </c>
      <c r="G2875" s="9" t="s">
        <v>2572</v>
      </c>
      <c r="H2875" s="9" t="s">
        <v>2570</v>
      </c>
      <c r="I2875" s="9">
        <f>-1 / 8</f>
        <v>-0.125</v>
      </c>
      <c r="J2875" s="9">
        <v>1</v>
      </c>
      <c r="K2875" s="9"/>
      <c r="L2875" s="9" t="s">
        <v>19</v>
      </c>
    </row>
    <row r="2876" spans="2:12" x14ac:dyDescent="0.25">
      <c r="B2876" s="9"/>
      <c r="C2876" s="9"/>
      <c r="D2876" s="9"/>
      <c r="E2876" s="9"/>
      <c r="F2876" s="9"/>
      <c r="G2876" s="9"/>
      <c r="H2876" s="9"/>
      <c r="I2876" s="9"/>
      <c r="J2876" s="9"/>
      <c r="K2876" s="9"/>
      <c r="L2876" s="9"/>
    </row>
    <row r="2877" spans="2:12" ht="270" x14ac:dyDescent="0.25">
      <c r="B2877" s="9"/>
      <c r="C2877" s="9"/>
      <c r="D2877" s="9"/>
      <c r="E2877" s="9"/>
      <c r="F2877" s="9"/>
      <c r="G2877" s="9" t="s">
        <v>2569</v>
      </c>
      <c r="H2877" s="9"/>
      <c r="I2877" s="9"/>
      <c r="J2877" s="9"/>
      <c r="K2877" s="9"/>
      <c r="L2877" s="9"/>
    </row>
    <row r="2878" spans="2:12" ht="75" x14ac:dyDescent="0.25">
      <c r="B2878" s="9">
        <v>26</v>
      </c>
      <c r="C2878" s="9" t="s">
        <v>12</v>
      </c>
      <c r="D2878" s="9" t="s">
        <v>27</v>
      </c>
      <c r="E2878" s="9" t="s">
        <v>2573</v>
      </c>
      <c r="F2878" s="9" t="s">
        <v>15</v>
      </c>
      <c r="G2878" s="9" t="s">
        <v>2574</v>
      </c>
      <c r="H2878" s="9" t="s">
        <v>2575</v>
      </c>
      <c r="I2878" s="9" t="s">
        <v>2576</v>
      </c>
      <c r="J2878" s="9">
        <v>1</v>
      </c>
      <c r="K2878" s="9"/>
      <c r="L2878" s="9" t="s">
        <v>19</v>
      </c>
    </row>
    <row r="2879" spans="2:12" x14ac:dyDescent="0.25">
      <c r="B2879" s="9"/>
      <c r="C2879" s="9"/>
      <c r="D2879" s="9"/>
      <c r="E2879" s="9"/>
      <c r="F2879" s="9"/>
      <c r="G2879" s="9"/>
      <c r="H2879" s="9"/>
      <c r="I2879" s="9"/>
      <c r="J2879" s="9"/>
      <c r="K2879" s="9"/>
      <c r="L2879" s="9"/>
    </row>
    <row r="2880" spans="2:12" ht="270" x14ac:dyDescent="0.25">
      <c r="B2880" s="9"/>
      <c r="C2880" s="9"/>
      <c r="D2880" s="9"/>
      <c r="E2880" s="9"/>
      <c r="F2880" s="9"/>
      <c r="G2880" s="9" t="s">
        <v>2569</v>
      </c>
      <c r="H2880" s="9"/>
      <c r="I2880" s="9"/>
      <c r="J2880" s="9"/>
      <c r="K2880" s="9"/>
      <c r="L2880" s="9"/>
    </row>
    <row r="2881" spans="2:12" ht="75" x14ac:dyDescent="0.25">
      <c r="B2881" s="9">
        <v>27</v>
      </c>
      <c r="C2881" s="9" t="s">
        <v>12</v>
      </c>
      <c r="D2881" s="9" t="s">
        <v>13</v>
      </c>
      <c r="E2881" s="9" t="s">
        <v>2577</v>
      </c>
      <c r="F2881" s="9" t="s">
        <v>15</v>
      </c>
      <c r="G2881" s="9" t="s">
        <v>2578</v>
      </c>
      <c r="H2881" s="9" t="s">
        <v>2575</v>
      </c>
      <c r="I2881" s="10">
        <v>42043</v>
      </c>
      <c r="J2881" s="9">
        <v>1</v>
      </c>
      <c r="K2881" s="9"/>
      <c r="L2881" s="9" t="s">
        <v>19</v>
      </c>
    </row>
    <row r="2882" spans="2:12" x14ac:dyDescent="0.25">
      <c r="B2882" s="9"/>
      <c r="C2882" s="9"/>
      <c r="D2882" s="9"/>
      <c r="E2882" s="9"/>
      <c r="F2882" s="9"/>
      <c r="G2882" s="9"/>
      <c r="H2882" s="9"/>
      <c r="I2882" s="9"/>
      <c r="J2882" s="9"/>
      <c r="K2882" s="9"/>
      <c r="L2882" s="9"/>
    </row>
    <row r="2883" spans="2:12" ht="270" x14ac:dyDescent="0.25">
      <c r="B2883" s="9"/>
      <c r="C2883" s="9"/>
      <c r="D2883" s="9"/>
      <c r="E2883" s="9"/>
      <c r="F2883" s="9"/>
      <c r="G2883" s="9" t="s">
        <v>2569</v>
      </c>
      <c r="H2883" s="9"/>
      <c r="I2883" s="9"/>
      <c r="J2883" s="9"/>
      <c r="K2883" s="9"/>
      <c r="L2883" s="9"/>
    </row>
    <row r="2884" spans="2:12" ht="90" x14ac:dyDescent="0.25">
      <c r="B2884" s="9">
        <v>28</v>
      </c>
      <c r="C2884" s="9" t="s">
        <v>12</v>
      </c>
      <c r="D2884" s="9" t="s">
        <v>13</v>
      </c>
      <c r="E2884" s="9" t="s">
        <v>2579</v>
      </c>
      <c r="F2884" s="9" t="s">
        <v>15</v>
      </c>
      <c r="G2884" s="9" t="s">
        <v>2580</v>
      </c>
      <c r="H2884" s="9" t="s">
        <v>2566</v>
      </c>
      <c r="I2884" s="10">
        <v>42296</v>
      </c>
      <c r="J2884" s="9">
        <v>4</v>
      </c>
      <c r="K2884" s="9"/>
      <c r="L2884" s="9" t="s">
        <v>19</v>
      </c>
    </row>
    <row r="2885" spans="2:12" x14ac:dyDescent="0.25">
      <c r="B2885" s="9"/>
      <c r="C2885" s="9"/>
      <c r="D2885" s="9"/>
      <c r="E2885" s="9"/>
      <c r="F2885" s="9"/>
      <c r="G2885" s="9"/>
      <c r="H2885" s="9"/>
      <c r="I2885" s="9"/>
      <c r="J2885" s="9"/>
      <c r="K2885" s="9"/>
      <c r="L2885" s="9"/>
    </row>
    <row r="2886" spans="2:12" ht="150" x14ac:dyDescent="0.25">
      <c r="B2886" s="9"/>
      <c r="C2886" s="9"/>
      <c r="D2886" s="9"/>
      <c r="E2886" s="9"/>
      <c r="F2886" s="9"/>
      <c r="G2886" s="9" t="s">
        <v>2581</v>
      </c>
      <c r="H2886" s="9"/>
      <c r="I2886" s="9"/>
      <c r="J2886" s="9"/>
      <c r="K2886" s="9"/>
      <c r="L2886" s="9"/>
    </row>
    <row r="2887" spans="2:12" ht="90" x14ac:dyDescent="0.25">
      <c r="B2887" s="9">
        <v>29</v>
      </c>
      <c r="C2887" s="9" t="s">
        <v>12</v>
      </c>
      <c r="D2887" s="9" t="s">
        <v>13</v>
      </c>
      <c r="E2887" s="9" t="s">
        <v>2582</v>
      </c>
      <c r="F2887" s="9" t="s">
        <v>15</v>
      </c>
      <c r="G2887" s="9" t="s">
        <v>2583</v>
      </c>
      <c r="H2887" s="9" t="s">
        <v>2585</v>
      </c>
      <c r="I2887" s="10">
        <v>42143</v>
      </c>
      <c r="J2887" s="9">
        <v>4</v>
      </c>
      <c r="K2887" s="9"/>
      <c r="L2887" s="9" t="s">
        <v>19</v>
      </c>
    </row>
    <row r="2888" spans="2:12" x14ac:dyDescent="0.25">
      <c r="B2888" s="9"/>
      <c r="C2888" s="9"/>
      <c r="D2888" s="9"/>
      <c r="E2888" s="9"/>
      <c r="F2888" s="9"/>
      <c r="G2888" s="9"/>
      <c r="H2888" s="9"/>
      <c r="I2888" s="9"/>
      <c r="J2888" s="9"/>
      <c r="K2888" s="9"/>
      <c r="L2888" s="9"/>
    </row>
    <row r="2889" spans="2:12" ht="300" x14ac:dyDescent="0.25">
      <c r="B2889" s="9"/>
      <c r="C2889" s="9"/>
      <c r="D2889" s="9"/>
      <c r="E2889" s="9"/>
      <c r="F2889" s="9"/>
      <c r="G2889" s="9" t="s">
        <v>2584</v>
      </c>
      <c r="H2889" s="9"/>
      <c r="I2889" s="9"/>
      <c r="J2889" s="9"/>
      <c r="K2889" s="9"/>
      <c r="L2889" s="9"/>
    </row>
    <row r="2890" spans="2:12" ht="90" x14ac:dyDescent="0.25">
      <c r="B2890" s="9">
        <v>30</v>
      </c>
      <c r="C2890" s="9" t="s">
        <v>12</v>
      </c>
      <c r="D2890" s="9" t="s">
        <v>13</v>
      </c>
      <c r="E2890" s="9" t="s">
        <v>2586</v>
      </c>
      <c r="F2890" s="9" t="s">
        <v>15</v>
      </c>
      <c r="G2890" s="9" t="s">
        <v>2587</v>
      </c>
      <c r="H2890" s="9" t="s">
        <v>2589</v>
      </c>
      <c r="I2890" s="10">
        <v>42266</v>
      </c>
      <c r="J2890" s="9">
        <v>4</v>
      </c>
      <c r="K2890" s="9"/>
      <c r="L2890" s="9" t="s">
        <v>19</v>
      </c>
    </row>
    <row r="2891" spans="2:12" x14ac:dyDescent="0.25">
      <c r="B2891" s="9"/>
      <c r="C2891" s="9"/>
      <c r="D2891" s="9"/>
      <c r="E2891" s="9"/>
      <c r="F2891" s="9"/>
      <c r="G2891" s="9"/>
      <c r="H2891" s="9"/>
      <c r="I2891" s="9"/>
      <c r="J2891" s="9"/>
      <c r="K2891" s="9"/>
      <c r="L2891" s="9"/>
    </row>
    <row r="2892" spans="2:12" ht="165" x14ac:dyDescent="0.25">
      <c r="B2892" s="9"/>
      <c r="C2892" s="9"/>
      <c r="D2892" s="9"/>
      <c r="E2892" s="9"/>
      <c r="F2892" s="9"/>
      <c r="G2892" s="9" t="s">
        <v>2588</v>
      </c>
      <c r="H2892" s="9"/>
      <c r="I2892" s="9"/>
      <c r="J2892" s="9"/>
      <c r="K2892" s="9"/>
      <c r="L2892" s="9"/>
    </row>
    <row r="2893" spans="2:12" ht="105" x14ac:dyDescent="0.25">
      <c r="B2893" s="9" t="s">
        <v>12</v>
      </c>
      <c r="C2893" s="9" t="s">
        <v>13</v>
      </c>
      <c r="D2893" s="9" t="s">
        <v>2590</v>
      </c>
      <c r="E2893" s="9" t="s">
        <v>15</v>
      </c>
      <c r="F2893" s="9" t="s">
        <v>2591</v>
      </c>
      <c r="G2893" s="9" t="s">
        <v>2593</v>
      </c>
      <c r="H2893" s="10">
        <v>42054</v>
      </c>
      <c r="I2893" s="9">
        <v>4</v>
      </c>
      <c r="J2893" s="9"/>
      <c r="K2893" s="9" t="s">
        <v>19</v>
      </c>
      <c r="L2893" s="9"/>
    </row>
    <row r="2894" spans="2:12" x14ac:dyDescent="0.25">
      <c r="B2894" s="9"/>
      <c r="C2894" s="9"/>
      <c r="D2894" s="9"/>
      <c r="E2894" s="9"/>
      <c r="F2894" s="9"/>
      <c r="G2894" s="9"/>
      <c r="H2894" s="9"/>
      <c r="I2894" s="9"/>
      <c r="J2894" s="9"/>
      <c r="K2894" s="9"/>
      <c r="L2894" s="9"/>
    </row>
    <row r="2895" spans="2:12" ht="120" x14ac:dyDescent="0.25">
      <c r="B2895" s="9"/>
      <c r="C2895" s="9"/>
      <c r="D2895" s="9"/>
      <c r="E2895" s="9"/>
      <c r="F2895" s="9" t="s">
        <v>2592</v>
      </c>
      <c r="G2895" s="9"/>
      <c r="H2895" s="9"/>
      <c r="I2895" s="9"/>
      <c r="J2895" s="9"/>
      <c r="K2895" s="9"/>
      <c r="L2895" s="9"/>
    </row>
    <row r="2896" spans="2:12" ht="90" x14ac:dyDescent="0.25">
      <c r="B2896" s="9">
        <v>35</v>
      </c>
      <c r="C2896" s="9" t="s">
        <v>12</v>
      </c>
      <c r="D2896" s="9" t="s">
        <v>27</v>
      </c>
      <c r="E2896" s="9" t="s">
        <v>2594</v>
      </c>
      <c r="F2896" s="9" t="s">
        <v>15</v>
      </c>
      <c r="G2896" s="9" t="s">
        <v>2595</v>
      </c>
      <c r="H2896" s="9" t="s">
        <v>2597</v>
      </c>
      <c r="I2896" s="9">
        <f>-7 / 19</f>
        <v>-0.36842105263157893</v>
      </c>
      <c r="J2896" s="9">
        <v>4</v>
      </c>
      <c r="K2896" s="9"/>
      <c r="L2896" s="9" t="s">
        <v>19</v>
      </c>
    </row>
    <row r="2897" spans="2:12" x14ac:dyDescent="0.25">
      <c r="B2897" s="9"/>
      <c r="C2897" s="9"/>
      <c r="D2897" s="9"/>
      <c r="E2897" s="9"/>
      <c r="F2897" s="9"/>
      <c r="G2897" s="9"/>
      <c r="H2897" s="9"/>
      <c r="I2897" s="9"/>
      <c r="J2897" s="9"/>
      <c r="K2897" s="9"/>
      <c r="L2897" s="9"/>
    </row>
    <row r="2898" spans="2:12" ht="195" x14ac:dyDescent="0.25">
      <c r="B2898" s="9"/>
      <c r="C2898" s="9"/>
      <c r="D2898" s="9"/>
      <c r="E2898" s="9"/>
      <c r="F2898" s="9"/>
      <c r="G2898" s="9" t="s">
        <v>2596</v>
      </c>
      <c r="H2898" s="9"/>
      <c r="I2898" s="9"/>
      <c r="J2898" s="9"/>
      <c r="K2898" s="9"/>
      <c r="L2898" s="9"/>
    </row>
    <row r="2899" spans="2:12" ht="90" x14ac:dyDescent="0.25">
      <c r="B2899" s="9">
        <v>36</v>
      </c>
      <c r="C2899" s="9" t="s">
        <v>12</v>
      </c>
      <c r="D2899" s="9" t="s">
        <v>13</v>
      </c>
      <c r="E2899" s="9" t="s">
        <v>2598</v>
      </c>
      <c r="F2899" s="9" t="s">
        <v>15</v>
      </c>
      <c r="G2899" s="9" t="s">
        <v>2599</v>
      </c>
      <c r="H2899" s="9" t="s">
        <v>2601</v>
      </c>
      <c r="I2899" s="10">
        <v>42357</v>
      </c>
      <c r="J2899" s="9">
        <v>4</v>
      </c>
      <c r="K2899" s="9"/>
      <c r="L2899" s="9" t="s">
        <v>19</v>
      </c>
    </row>
    <row r="2900" spans="2:12" x14ac:dyDescent="0.25">
      <c r="B2900" s="9"/>
      <c r="C2900" s="9"/>
      <c r="D2900" s="9"/>
      <c r="E2900" s="9"/>
      <c r="F2900" s="9"/>
      <c r="G2900" s="9"/>
      <c r="H2900" s="9"/>
      <c r="I2900" s="9"/>
      <c r="J2900" s="9"/>
      <c r="K2900" s="9"/>
      <c r="L2900" s="9"/>
    </row>
    <row r="2901" spans="2:12" ht="135" x14ac:dyDescent="0.25">
      <c r="B2901" s="9"/>
      <c r="C2901" s="9"/>
      <c r="D2901" s="9"/>
      <c r="E2901" s="9"/>
      <c r="F2901" s="9"/>
      <c r="G2901" s="9" t="s">
        <v>2600</v>
      </c>
      <c r="H2901" s="9"/>
      <c r="I2901" s="9"/>
      <c r="J2901" s="9"/>
      <c r="K2901" s="9"/>
      <c r="L2901" s="9"/>
    </row>
    <row r="2902" spans="2:12" ht="90" x14ac:dyDescent="0.25">
      <c r="B2902" s="9">
        <v>37</v>
      </c>
      <c r="C2902" s="9" t="s">
        <v>12</v>
      </c>
      <c r="D2902" s="9" t="s">
        <v>13</v>
      </c>
      <c r="E2902" s="9" t="s">
        <v>2602</v>
      </c>
      <c r="F2902" s="9" t="s">
        <v>15</v>
      </c>
      <c r="G2902" s="9" t="s">
        <v>2603</v>
      </c>
      <c r="H2902" s="9" t="s">
        <v>2593</v>
      </c>
      <c r="I2902" s="10">
        <v>42327</v>
      </c>
      <c r="J2902" s="9">
        <v>4</v>
      </c>
      <c r="K2902" s="9"/>
      <c r="L2902" s="9" t="s">
        <v>19</v>
      </c>
    </row>
    <row r="2903" spans="2:12" x14ac:dyDescent="0.25">
      <c r="B2903" s="9"/>
      <c r="C2903" s="9"/>
      <c r="D2903" s="9"/>
      <c r="E2903" s="9"/>
      <c r="F2903" s="9"/>
      <c r="G2903" s="9"/>
      <c r="H2903" s="9"/>
      <c r="I2903" s="9"/>
      <c r="J2903" s="9"/>
      <c r="K2903" s="9"/>
      <c r="L2903" s="9"/>
    </row>
    <row r="2904" spans="2:12" ht="225" x14ac:dyDescent="0.25">
      <c r="B2904" s="9"/>
      <c r="C2904" s="9"/>
      <c r="D2904" s="9"/>
      <c r="E2904" s="9"/>
      <c r="F2904" s="9"/>
      <c r="G2904" s="9" t="s">
        <v>2604</v>
      </c>
      <c r="H2904" s="9"/>
      <c r="I2904" s="9"/>
      <c r="J2904" s="9"/>
      <c r="K2904" s="9"/>
      <c r="L2904" s="9"/>
    </row>
    <row r="2905" spans="2:12" ht="90" x14ac:dyDescent="0.25">
      <c r="B2905" s="9">
        <v>38</v>
      </c>
      <c r="C2905" s="9" t="s">
        <v>12</v>
      </c>
      <c r="D2905" s="9" t="s">
        <v>13</v>
      </c>
      <c r="E2905" s="9" t="s">
        <v>2605</v>
      </c>
      <c r="F2905" s="9" t="s">
        <v>15</v>
      </c>
      <c r="G2905" s="9" t="s">
        <v>2606</v>
      </c>
      <c r="H2905" s="9" t="s">
        <v>1052</v>
      </c>
      <c r="I2905" s="10">
        <v>42266</v>
      </c>
      <c r="J2905" s="9">
        <v>4</v>
      </c>
      <c r="K2905" s="9"/>
      <c r="L2905" s="9" t="s">
        <v>19</v>
      </c>
    </row>
    <row r="2906" spans="2:12" x14ac:dyDescent="0.25">
      <c r="B2906" s="9"/>
      <c r="C2906" s="9"/>
      <c r="D2906" s="9"/>
      <c r="E2906" s="9"/>
      <c r="F2906" s="9"/>
      <c r="G2906" s="9"/>
      <c r="H2906" s="9"/>
      <c r="I2906" s="9"/>
      <c r="J2906" s="9"/>
      <c r="K2906" s="9"/>
      <c r="L2906" s="9"/>
    </row>
    <row r="2907" spans="2:12" ht="165" x14ac:dyDescent="0.25">
      <c r="B2907" s="9"/>
      <c r="C2907" s="9"/>
      <c r="D2907" s="9"/>
      <c r="E2907" s="9"/>
      <c r="F2907" s="9"/>
      <c r="G2907" s="9" t="s">
        <v>2607</v>
      </c>
      <c r="H2907" s="9"/>
      <c r="I2907" s="9"/>
      <c r="J2907" s="9"/>
      <c r="K2907" s="9"/>
      <c r="L2907" s="9"/>
    </row>
    <row r="2908" spans="2:12" ht="90" x14ac:dyDescent="0.25">
      <c r="B2908" s="9">
        <v>39</v>
      </c>
      <c r="C2908" s="9" t="s">
        <v>12</v>
      </c>
      <c r="D2908" s="9" t="s">
        <v>13</v>
      </c>
      <c r="E2908" s="9" t="s">
        <v>2608</v>
      </c>
      <c r="F2908" s="9" t="s">
        <v>15</v>
      </c>
      <c r="G2908" s="9" t="s">
        <v>2609</v>
      </c>
      <c r="H2908" s="9" t="s">
        <v>2562</v>
      </c>
      <c r="I2908" s="10">
        <v>42107</v>
      </c>
      <c r="J2908" s="9">
        <v>4</v>
      </c>
      <c r="K2908" s="9"/>
      <c r="L2908" s="9" t="s">
        <v>19</v>
      </c>
    </row>
    <row r="2909" spans="2:12" x14ac:dyDescent="0.25">
      <c r="B2909" s="9"/>
      <c r="C2909" s="9"/>
      <c r="D2909" s="9"/>
      <c r="E2909" s="9"/>
      <c r="F2909" s="9"/>
      <c r="G2909" s="9"/>
      <c r="H2909" s="9"/>
      <c r="I2909" s="9"/>
      <c r="J2909" s="9"/>
      <c r="K2909" s="9"/>
      <c r="L2909" s="9"/>
    </row>
    <row r="2910" spans="2:12" ht="210" x14ac:dyDescent="0.25">
      <c r="B2910" s="9"/>
      <c r="C2910" s="9"/>
      <c r="D2910" s="9"/>
      <c r="E2910" s="9"/>
      <c r="F2910" s="9"/>
      <c r="G2910" s="9" t="s">
        <v>2610</v>
      </c>
      <c r="H2910" s="9"/>
      <c r="I2910" s="9"/>
      <c r="J2910" s="9"/>
      <c r="K2910" s="9"/>
      <c r="L2910" s="9"/>
    </row>
    <row r="2911" spans="2:12" ht="90" x14ac:dyDescent="0.25">
      <c r="B2911" s="9">
        <v>40</v>
      </c>
      <c r="C2911" s="9" t="s">
        <v>12</v>
      </c>
      <c r="D2911" s="9" t="s">
        <v>13</v>
      </c>
      <c r="E2911" s="9" t="s">
        <v>2611</v>
      </c>
      <c r="F2911" s="9" t="s">
        <v>15</v>
      </c>
      <c r="G2911" s="9" t="s">
        <v>2612</v>
      </c>
      <c r="H2911" s="9" t="s">
        <v>2585</v>
      </c>
      <c r="I2911" s="10">
        <v>42017</v>
      </c>
      <c r="J2911" s="9">
        <v>4</v>
      </c>
      <c r="K2911" s="9"/>
      <c r="L2911" s="9" t="s">
        <v>19</v>
      </c>
    </row>
    <row r="2912" spans="2:12" x14ac:dyDescent="0.25">
      <c r="B2912" s="9"/>
      <c r="C2912" s="9"/>
      <c r="D2912" s="9"/>
      <c r="E2912" s="9"/>
      <c r="F2912" s="9"/>
      <c r="G2912" s="9"/>
      <c r="H2912" s="9"/>
      <c r="I2912" s="9"/>
      <c r="J2912" s="9"/>
      <c r="K2912" s="9"/>
      <c r="L2912" s="9"/>
    </row>
    <row r="2913" spans="2:15" ht="240" x14ac:dyDescent="0.25">
      <c r="B2913" s="9"/>
      <c r="C2913" s="9"/>
      <c r="D2913" s="9"/>
      <c r="E2913" s="9"/>
      <c r="F2913" s="9"/>
      <c r="G2913" s="9" t="s">
        <v>2613</v>
      </c>
      <c r="H2913" s="9"/>
      <c r="I2913" s="9"/>
      <c r="J2913" s="9"/>
      <c r="K2913" s="9"/>
      <c r="L2913" s="9"/>
    </row>
    <row r="2914" spans="2:15" ht="75" x14ac:dyDescent="0.25">
      <c r="B2914" s="9" t="s">
        <v>12</v>
      </c>
      <c r="C2914" s="9" t="s">
        <v>13</v>
      </c>
      <c r="D2914" s="9" t="s">
        <v>2614</v>
      </c>
      <c r="E2914" s="9" t="s">
        <v>15</v>
      </c>
      <c r="F2914" s="9" t="s">
        <v>2615</v>
      </c>
      <c r="G2914" s="9" t="s">
        <v>2601</v>
      </c>
      <c r="H2914" s="10">
        <v>42235</v>
      </c>
      <c r="I2914" s="9">
        <v>4</v>
      </c>
      <c r="J2914" s="9"/>
      <c r="K2914" s="9" t="s">
        <v>19</v>
      </c>
    </row>
    <row r="2915" spans="2:15" x14ac:dyDescent="0.25">
      <c r="B2915" s="9"/>
      <c r="C2915" s="9"/>
      <c r="D2915" s="9"/>
      <c r="E2915" s="9"/>
      <c r="F2915" s="9"/>
      <c r="G2915" s="9"/>
      <c r="H2915" s="9"/>
      <c r="I2915" s="9"/>
      <c r="J2915" s="9"/>
      <c r="K2915" s="9"/>
    </row>
    <row r="2916" spans="2:15" ht="105" x14ac:dyDescent="0.25">
      <c r="B2916" s="9"/>
      <c r="C2916" s="9"/>
      <c r="D2916" s="9"/>
      <c r="E2916" s="9"/>
      <c r="F2916" s="9" t="s">
        <v>2616</v>
      </c>
      <c r="G2916" s="9"/>
      <c r="H2916" s="9"/>
      <c r="I2916" s="9"/>
      <c r="J2916" s="9"/>
      <c r="K2916" s="9"/>
    </row>
    <row r="2917" spans="2:15" ht="90" x14ac:dyDescent="0.25">
      <c r="B2917" s="9" t="s">
        <v>12</v>
      </c>
      <c r="C2917" s="9" t="s">
        <v>13</v>
      </c>
      <c r="D2917" s="9" t="s">
        <v>2617</v>
      </c>
      <c r="E2917" s="9" t="s">
        <v>15</v>
      </c>
      <c r="F2917" s="9" t="s">
        <v>2618</v>
      </c>
      <c r="G2917" s="9" t="s">
        <v>2559</v>
      </c>
      <c r="H2917" s="10">
        <v>42049</v>
      </c>
      <c r="I2917" s="9">
        <v>4</v>
      </c>
      <c r="J2917" s="9"/>
      <c r="K2917" s="9" t="s">
        <v>19</v>
      </c>
    </row>
    <row r="2918" spans="2:15" x14ac:dyDescent="0.25">
      <c r="B2918" s="9"/>
      <c r="C2918" s="9"/>
      <c r="D2918" s="9"/>
      <c r="E2918" s="9"/>
      <c r="F2918" s="9"/>
      <c r="G2918" s="9"/>
      <c r="H2918" s="9"/>
      <c r="I2918" s="9"/>
      <c r="J2918" s="9"/>
      <c r="K2918" s="9"/>
    </row>
    <row r="2919" spans="2:15" ht="195" x14ac:dyDescent="0.25">
      <c r="B2919" s="9"/>
      <c r="C2919" s="9"/>
      <c r="D2919" s="9"/>
      <c r="E2919" s="9"/>
      <c r="F2919" s="9" t="s">
        <v>2619</v>
      </c>
      <c r="G2919" s="9"/>
      <c r="H2919" s="9"/>
      <c r="I2919" s="9"/>
      <c r="J2919" s="9"/>
      <c r="K2919" s="9"/>
    </row>
    <row r="2920" spans="2:15" ht="75" x14ac:dyDescent="0.25">
      <c r="B2920" s="9" t="s">
        <v>12</v>
      </c>
      <c r="C2920" s="9" t="s">
        <v>13</v>
      </c>
      <c r="D2920" s="9" t="s">
        <v>2620</v>
      </c>
      <c r="E2920" s="9" t="s">
        <v>15</v>
      </c>
      <c r="F2920" s="9" t="s">
        <v>2621</v>
      </c>
      <c r="G2920" s="9" t="s">
        <v>1363</v>
      </c>
      <c r="H2920" s="10">
        <v>42300</v>
      </c>
      <c r="I2920" s="9">
        <v>4</v>
      </c>
      <c r="J2920" s="9"/>
      <c r="K2920" s="9" t="s">
        <v>19</v>
      </c>
      <c r="L2920" s="9"/>
    </row>
    <row r="2921" spans="2:15" x14ac:dyDescent="0.25">
      <c r="B2921" s="9"/>
      <c r="C2921" s="9"/>
      <c r="D2921" s="9"/>
      <c r="E2921" s="9"/>
      <c r="F2921" s="9"/>
      <c r="G2921" s="9"/>
      <c r="H2921" s="9"/>
      <c r="I2921" s="9"/>
      <c r="J2921" s="9"/>
      <c r="K2921" s="9"/>
      <c r="L2921" s="9"/>
    </row>
    <row r="2922" spans="2:15" ht="150" x14ac:dyDescent="0.25">
      <c r="B2922" s="9"/>
      <c r="C2922" s="9"/>
      <c r="D2922" s="9"/>
      <c r="E2922" s="9"/>
      <c r="F2922" s="9" t="s">
        <v>2622</v>
      </c>
      <c r="G2922" s="9"/>
      <c r="H2922" s="9"/>
      <c r="I2922" s="9"/>
      <c r="J2922" s="9"/>
      <c r="K2922" s="9"/>
      <c r="L2922" s="9"/>
    </row>
    <row r="2923" spans="2:15" ht="75" x14ac:dyDescent="0.25">
      <c r="B2923" s="9">
        <v>39</v>
      </c>
      <c r="C2923" s="9" t="s">
        <v>12</v>
      </c>
      <c r="D2923" s="9" t="s">
        <v>27</v>
      </c>
      <c r="E2923" s="9" t="s">
        <v>2623</v>
      </c>
      <c r="F2923" s="9" t="s">
        <v>15</v>
      </c>
      <c r="G2923" s="9" t="s">
        <v>2245</v>
      </c>
      <c r="H2923" s="9" t="s">
        <v>1363</v>
      </c>
      <c r="I2923" s="9">
        <f>-1 / 2</f>
        <v>-0.5</v>
      </c>
      <c r="J2923" s="9">
        <v>4</v>
      </c>
      <c r="K2923" s="9"/>
      <c r="L2923" s="9" t="s">
        <v>19</v>
      </c>
    </row>
    <row r="2924" spans="2:15" x14ac:dyDescent="0.25">
      <c r="B2924" s="9"/>
      <c r="C2924" s="9"/>
      <c r="D2924" s="9"/>
      <c r="E2924" s="9"/>
      <c r="F2924" s="9"/>
      <c r="G2924" s="9"/>
      <c r="H2924" s="9"/>
      <c r="I2924" s="9"/>
      <c r="J2924" s="9"/>
      <c r="K2924" s="9"/>
      <c r="L2924" s="9"/>
    </row>
    <row r="2925" spans="2:15" ht="240" x14ac:dyDescent="0.25">
      <c r="B2925" s="9"/>
      <c r="C2925" s="9"/>
      <c r="D2925" s="9"/>
      <c r="E2925" s="9"/>
      <c r="F2925" s="9"/>
      <c r="G2925" s="9" t="s">
        <v>2624</v>
      </c>
      <c r="H2925" s="9"/>
      <c r="I2925" s="9"/>
      <c r="J2925" s="9"/>
      <c r="K2925" s="9"/>
      <c r="L2925" s="9">
        <v>51</v>
      </c>
      <c r="M2925">
        <v>3</v>
      </c>
    </row>
    <row r="2926" spans="2:15" x14ac:dyDescent="0.25">
      <c r="B2926" s="9"/>
      <c r="C2926" s="9"/>
      <c r="D2926" s="9"/>
      <c r="E2926" s="9"/>
      <c r="F2926" s="9"/>
      <c r="G2926" s="9"/>
      <c r="H2926" s="9"/>
      <c r="I2926" s="9"/>
      <c r="J2926" s="9"/>
      <c r="K2926" s="9"/>
      <c r="L2926" s="9"/>
    </row>
    <row r="2927" spans="2:15" ht="45" x14ac:dyDescent="0.25">
      <c r="B2927" s="9"/>
      <c r="C2927" s="9"/>
      <c r="D2927" s="9"/>
      <c r="E2927" s="9"/>
      <c r="F2927" s="9"/>
      <c r="G2927" s="9" t="s">
        <v>2625</v>
      </c>
      <c r="H2927" s="9"/>
      <c r="I2927" s="9"/>
      <c r="J2927" s="9"/>
      <c r="K2927" s="9"/>
      <c r="L2927" s="9" t="s">
        <v>2629</v>
      </c>
      <c r="M2927" t="s">
        <v>2628</v>
      </c>
      <c r="O2927" t="s">
        <v>2631</v>
      </c>
    </row>
    <row r="2928" spans="2:15" x14ac:dyDescent="0.25">
      <c r="K2928" t="s">
        <v>2635</v>
      </c>
      <c r="L2928">
        <f>SUM(L8:L2925)-86</f>
        <v>769</v>
      </c>
      <c r="M2928">
        <f>SUM(M8:M2925)</f>
        <v>52</v>
      </c>
      <c r="O2928">
        <f>L2928+M2928</f>
        <v>821</v>
      </c>
    </row>
    <row r="2930" spans="12:13" x14ac:dyDescent="0.25">
      <c r="L2930" t="s">
        <v>2630</v>
      </c>
      <c r="M2930" t="s">
        <v>2632</v>
      </c>
    </row>
    <row r="2931" spans="12:13" x14ac:dyDescent="0.25">
      <c r="L2931">
        <f>L2928/O2928</f>
        <v>0.93666260657734468</v>
      </c>
      <c r="M2931">
        <f>M2928/O2928</f>
        <v>6.3337393422655291E-2</v>
      </c>
    </row>
  </sheetData>
  <mergeCells count="1362">
    <mergeCell ref="I14:I17"/>
    <mergeCell ref="J14:J17"/>
    <mergeCell ref="A18:A21"/>
    <mergeCell ref="B18:B21"/>
    <mergeCell ref="C18:C21"/>
    <mergeCell ref="D18:D21"/>
    <mergeCell ref="F18:F21"/>
    <mergeCell ref="G18:G21"/>
    <mergeCell ref="H18:H21"/>
    <mergeCell ref="I18:I21"/>
    <mergeCell ref="H8:H13"/>
    <mergeCell ref="I8:I13"/>
    <mergeCell ref="J8:J13"/>
    <mergeCell ref="A14:A17"/>
    <mergeCell ref="B14:B17"/>
    <mergeCell ref="C14:C17"/>
    <mergeCell ref="D14:D17"/>
    <mergeCell ref="F14:F17"/>
    <mergeCell ref="G14:G17"/>
    <mergeCell ref="H14:H17"/>
    <mergeCell ref="A8:A13"/>
    <mergeCell ref="B8:B13"/>
    <mergeCell ref="C8:C13"/>
    <mergeCell ref="D8:D13"/>
    <mergeCell ref="F8:F13"/>
    <mergeCell ref="G8:G13"/>
    <mergeCell ref="H26:H29"/>
    <mergeCell ref="I26:I29"/>
    <mergeCell ref="J26:J29"/>
    <mergeCell ref="A30:A33"/>
    <mergeCell ref="B30:B33"/>
    <mergeCell ref="C30:C33"/>
    <mergeCell ref="D30:D33"/>
    <mergeCell ref="F30:F33"/>
    <mergeCell ref="G30:G33"/>
    <mergeCell ref="H30:H33"/>
    <mergeCell ref="A26:A29"/>
    <mergeCell ref="B26:B29"/>
    <mergeCell ref="C26:C29"/>
    <mergeCell ref="D26:D29"/>
    <mergeCell ref="F26:F29"/>
    <mergeCell ref="G26:G29"/>
    <mergeCell ref="J18:J21"/>
    <mergeCell ref="A22:A25"/>
    <mergeCell ref="B22:B25"/>
    <mergeCell ref="C22:C25"/>
    <mergeCell ref="D22:D25"/>
    <mergeCell ref="F22:F25"/>
    <mergeCell ref="G22:G25"/>
    <mergeCell ref="H22:H25"/>
    <mergeCell ref="I22:I25"/>
    <mergeCell ref="J22:J25"/>
    <mergeCell ref="J34:J37"/>
    <mergeCell ref="A38:A41"/>
    <mergeCell ref="B38:B41"/>
    <mergeCell ref="C38:C41"/>
    <mergeCell ref="D38:D41"/>
    <mergeCell ref="F38:F41"/>
    <mergeCell ref="G38:G41"/>
    <mergeCell ref="H38:H41"/>
    <mergeCell ref="I38:I41"/>
    <mergeCell ref="J38:J41"/>
    <mergeCell ref="I30:I33"/>
    <mergeCell ref="J30:J33"/>
    <mergeCell ref="A34:A37"/>
    <mergeCell ref="B34:B37"/>
    <mergeCell ref="C34:C37"/>
    <mergeCell ref="D34:D37"/>
    <mergeCell ref="F34:F37"/>
    <mergeCell ref="G34:G37"/>
    <mergeCell ref="H34:H37"/>
    <mergeCell ref="I34:I37"/>
    <mergeCell ref="I46:I49"/>
    <mergeCell ref="J46:J49"/>
    <mergeCell ref="A50:A53"/>
    <mergeCell ref="B50:B53"/>
    <mergeCell ref="C50:C53"/>
    <mergeCell ref="D50:D53"/>
    <mergeCell ref="F50:F53"/>
    <mergeCell ref="G50:G53"/>
    <mergeCell ref="H50:H53"/>
    <mergeCell ref="I50:I53"/>
    <mergeCell ref="H42:H45"/>
    <mergeCell ref="I42:I45"/>
    <mergeCell ref="J42:J45"/>
    <mergeCell ref="A46:A49"/>
    <mergeCell ref="B46:B49"/>
    <mergeCell ref="C46:C49"/>
    <mergeCell ref="D46:D49"/>
    <mergeCell ref="F46:F49"/>
    <mergeCell ref="G46:G49"/>
    <mergeCell ref="H46:H49"/>
    <mergeCell ref="A42:A45"/>
    <mergeCell ref="B42:B45"/>
    <mergeCell ref="C42:C45"/>
    <mergeCell ref="D42:D45"/>
    <mergeCell ref="F42:F45"/>
    <mergeCell ref="G42:G45"/>
    <mergeCell ref="H58:H61"/>
    <mergeCell ref="I58:I61"/>
    <mergeCell ref="J58:J61"/>
    <mergeCell ref="A62:A65"/>
    <mergeCell ref="B62:B65"/>
    <mergeCell ref="C62:C65"/>
    <mergeCell ref="D62:D65"/>
    <mergeCell ref="F62:F65"/>
    <mergeCell ref="G62:G65"/>
    <mergeCell ref="H62:H65"/>
    <mergeCell ref="A58:A61"/>
    <mergeCell ref="B58:B61"/>
    <mergeCell ref="C58:C61"/>
    <mergeCell ref="D58:D61"/>
    <mergeCell ref="F58:F61"/>
    <mergeCell ref="G58:G61"/>
    <mergeCell ref="J50:J53"/>
    <mergeCell ref="A54:A57"/>
    <mergeCell ref="B54:B57"/>
    <mergeCell ref="C54:C57"/>
    <mergeCell ref="D54:D57"/>
    <mergeCell ref="F54:F57"/>
    <mergeCell ref="G54:G57"/>
    <mergeCell ref="H54:H57"/>
    <mergeCell ref="I54:I57"/>
    <mergeCell ref="J54:J57"/>
    <mergeCell ref="J66:J69"/>
    <mergeCell ref="A70:A73"/>
    <mergeCell ref="B70:B73"/>
    <mergeCell ref="C70:C73"/>
    <mergeCell ref="D70:D73"/>
    <mergeCell ref="F70:F73"/>
    <mergeCell ref="G70:G73"/>
    <mergeCell ref="H70:H73"/>
    <mergeCell ref="I70:I73"/>
    <mergeCell ref="J70:J73"/>
    <mergeCell ref="I62:I65"/>
    <mergeCell ref="J62:J65"/>
    <mergeCell ref="A66:A69"/>
    <mergeCell ref="B66:B69"/>
    <mergeCell ref="C66:C69"/>
    <mergeCell ref="D66:D69"/>
    <mergeCell ref="F66:F69"/>
    <mergeCell ref="G66:G69"/>
    <mergeCell ref="H66:H69"/>
    <mergeCell ref="I66:I69"/>
    <mergeCell ref="I78:I81"/>
    <mergeCell ref="J78:J81"/>
    <mergeCell ref="A82:A85"/>
    <mergeCell ref="B82:B85"/>
    <mergeCell ref="C82:C85"/>
    <mergeCell ref="D82:D85"/>
    <mergeCell ref="F82:F85"/>
    <mergeCell ref="G82:G85"/>
    <mergeCell ref="H82:H85"/>
    <mergeCell ref="I82:I85"/>
    <mergeCell ref="H74:H77"/>
    <mergeCell ref="I74:I77"/>
    <mergeCell ref="J74:J77"/>
    <mergeCell ref="A78:A81"/>
    <mergeCell ref="B78:B81"/>
    <mergeCell ref="C78:C81"/>
    <mergeCell ref="D78:D81"/>
    <mergeCell ref="F78:F81"/>
    <mergeCell ref="G78:G81"/>
    <mergeCell ref="H78:H81"/>
    <mergeCell ref="A74:A77"/>
    <mergeCell ref="B74:B77"/>
    <mergeCell ref="C74:C77"/>
    <mergeCell ref="D74:D77"/>
    <mergeCell ref="F74:F77"/>
    <mergeCell ref="G74:G77"/>
    <mergeCell ref="G95:G98"/>
    <mergeCell ref="H95:H98"/>
    <mergeCell ref="I95:I98"/>
    <mergeCell ref="J95:J98"/>
    <mergeCell ref="A99:A102"/>
    <mergeCell ref="B99:B102"/>
    <mergeCell ref="C99:C102"/>
    <mergeCell ref="D99:D102"/>
    <mergeCell ref="F99:F102"/>
    <mergeCell ref="G99:G102"/>
    <mergeCell ref="J82:J85"/>
    <mergeCell ref="A86:A89"/>
    <mergeCell ref="B86:B89"/>
    <mergeCell ref="C86:C89"/>
    <mergeCell ref="D86:D89"/>
    <mergeCell ref="A95:A98"/>
    <mergeCell ref="B95:B98"/>
    <mergeCell ref="C95:C98"/>
    <mergeCell ref="D95:D98"/>
    <mergeCell ref="F95:F98"/>
    <mergeCell ref="I103:I106"/>
    <mergeCell ref="J103:J106"/>
    <mergeCell ref="A107:A110"/>
    <mergeCell ref="B107:B110"/>
    <mergeCell ref="C107:C110"/>
    <mergeCell ref="D107:D110"/>
    <mergeCell ref="F107:F110"/>
    <mergeCell ref="G107:G110"/>
    <mergeCell ref="H107:H110"/>
    <mergeCell ref="I107:I110"/>
    <mergeCell ref="H99:H102"/>
    <mergeCell ref="I99:I102"/>
    <mergeCell ref="J99:J102"/>
    <mergeCell ref="A103:A106"/>
    <mergeCell ref="B103:B106"/>
    <mergeCell ref="C103:C106"/>
    <mergeCell ref="D103:D106"/>
    <mergeCell ref="F103:F106"/>
    <mergeCell ref="G103:G106"/>
    <mergeCell ref="H103:H106"/>
    <mergeCell ref="H115:H118"/>
    <mergeCell ref="I115:I118"/>
    <mergeCell ref="J115:J118"/>
    <mergeCell ref="A119:A122"/>
    <mergeCell ref="B119:B122"/>
    <mergeCell ref="C119:C122"/>
    <mergeCell ref="D119:D122"/>
    <mergeCell ref="F119:F122"/>
    <mergeCell ref="G119:G122"/>
    <mergeCell ref="H119:H122"/>
    <mergeCell ref="A115:A118"/>
    <mergeCell ref="B115:B118"/>
    <mergeCell ref="C115:C118"/>
    <mergeCell ref="D115:D118"/>
    <mergeCell ref="F115:F118"/>
    <mergeCell ref="G115:G118"/>
    <mergeCell ref="J107:J110"/>
    <mergeCell ref="A111:A114"/>
    <mergeCell ref="B111:B114"/>
    <mergeCell ref="C111:C114"/>
    <mergeCell ref="D111:D114"/>
    <mergeCell ref="F111:F114"/>
    <mergeCell ref="G111:G114"/>
    <mergeCell ref="H111:H114"/>
    <mergeCell ref="I111:I114"/>
    <mergeCell ref="J111:J114"/>
    <mergeCell ref="J123:J126"/>
    <mergeCell ref="A127:A130"/>
    <mergeCell ref="B127:B130"/>
    <mergeCell ref="C127:C130"/>
    <mergeCell ref="D127:D130"/>
    <mergeCell ref="F127:F130"/>
    <mergeCell ref="G127:G130"/>
    <mergeCell ref="H127:H130"/>
    <mergeCell ref="I127:I130"/>
    <mergeCell ref="J127:J130"/>
    <mergeCell ref="I119:I122"/>
    <mergeCell ref="J119:J122"/>
    <mergeCell ref="A123:A126"/>
    <mergeCell ref="B123:B126"/>
    <mergeCell ref="C123:C126"/>
    <mergeCell ref="D123:D126"/>
    <mergeCell ref="F123:F126"/>
    <mergeCell ref="G123:G126"/>
    <mergeCell ref="H123:H126"/>
    <mergeCell ref="I123:I126"/>
    <mergeCell ref="I135:I138"/>
    <mergeCell ref="J135:J138"/>
    <mergeCell ref="A139:A142"/>
    <mergeCell ref="B139:B142"/>
    <mergeCell ref="C139:C142"/>
    <mergeCell ref="D139:D142"/>
    <mergeCell ref="F139:F142"/>
    <mergeCell ref="G139:G142"/>
    <mergeCell ref="H139:H142"/>
    <mergeCell ref="I139:I142"/>
    <mergeCell ref="H131:H134"/>
    <mergeCell ref="I131:I134"/>
    <mergeCell ref="J131:J134"/>
    <mergeCell ref="A135:A138"/>
    <mergeCell ref="B135:B138"/>
    <mergeCell ref="C135:C138"/>
    <mergeCell ref="D135:D138"/>
    <mergeCell ref="F135:F138"/>
    <mergeCell ref="G135:G138"/>
    <mergeCell ref="H135:H138"/>
    <mergeCell ref="A131:A134"/>
    <mergeCell ref="B131:B134"/>
    <mergeCell ref="C131:C134"/>
    <mergeCell ref="D131:D134"/>
    <mergeCell ref="F131:F134"/>
    <mergeCell ref="G131:G134"/>
    <mergeCell ref="H147:H150"/>
    <mergeCell ref="I147:I150"/>
    <mergeCell ref="J147:J150"/>
    <mergeCell ref="A151:A154"/>
    <mergeCell ref="B151:B154"/>
    <mergeCell ref="C151:C154"/>
    <mergeCell ref="D151:D154"/>
    <mergeCell ref="F151:F154"/>
    <mergeCell ref="G151:G154"/>
    <mergeCell ref="H151:H154"/>
    <mergeCell ref="A147:A150"/>
    <mergeCell ref="B147:B150"/>
    <mergeCell ref="C147:C150"/>
    <mergeCell ref="D147:D150"/>
    <mergeCell ref="F147:F150"/>
    <mergeCell ref="G147:G150"/>
    <mergeCell ref="J139:J142"/>
    <mergeCell ref="A143:A146"/>
    <mergeCell ref="B143:B146"/>
    <mergeCell ref="C143:C146"/>
    <mergeCell ref="D143:D146"/>
    <mergeCell ref="F143:F146"/>
    <mergeCell ref="G143:G146"/>
    <mergeCell ref="H143:H146"/>
    <mergeCell ref="I143:I146"/>
    <mergeCell ref="J143:J146"/>
    <mergeCell ref="J155:J158"/>
    <mergeCell ref="A159:A162"/>
    <mergeCell ref="B159:B162"/>
    <mergeCell ref="C159:C162"/>
    <mergeCell ref="D159:D162"/>
    <mergeCell ref="F159:F162"/>
    <mergeCell ref="G159:G162"/>
    <mergeCell ref="H159:H162"/>
    <mergeCell ref="I159:I162"/>
    <mergeCell ref="J159:J162"/>
    <mergeCell ref="I151:I154"/>
    <mergeCell ref="J151:J154"/>
    <mergeCell ref="A155:A158"/>
    <mergeCell ref="B155:B158"/>
    <mergeCell ref="C155:C158"/>
    <mergeCell ref="D155:D158"/>
    <mergeCell ref="F155:F158"/>
    <mergeCell ref="G155:G158"/>
    <mergeCell ref="H155:H158"/>
    <mergeCell ref="I155:I158"/>
    <mergeCell ref="I167:I170"/>
    <mergeCell ref="J167:J170"/>
    <mergeCell ref="A171:A174"/>
    <mergeCell ref="B171:B174"/>
    <mergeCell ref="C171:C174"/>
    <mergeCell ref="D171:D174"/>
    <mergeCell ref="F171:F174"/>
    <mergeCell ref="H163:H166"/>
    <mergeCell ref="I163:I166"/>
    <mergeCell ref="J163:J166"/>
    <mergeCell ref="A167:A170"/>
    <mergeCell ref="B167:B170"/>
    <mergeCell ref="C167:C170"/>
    <mergeCell ref="D167:D170"/>
    <mergeCell ref="F167:F170"/>
    <mergeCell ref="G167:G170"/>
    <mergeCell ref="H167:H170"/>
    <mergeCell ref="A163:A166"/>
    <mergeCell ref="B163:B166"/>
    <mergeCell ref="C163:C166"/>
    <mergeCell ref="D163:D166"/>
    <mergeCell ref="F163:F166"/>
    <mergeCell ref="G163:G166"/>
    <mergeCell ref="I184:I187"/>
    <mergeCell ref="J184:J187"/>
    <mergeCell ref="A188:A191"/>
    <mergeCell ref="B188:B191"/>
    <mergeCell ref="C188:C191"/>
    <mergeCell ref="D188:D191"/>
    <mergeCell ref="F188:F191"/>
    <mergeCell ref="G188:G191"/>
    <mergeCell ref="H188:H191"/>
    <mergeCell ref="I188:I191"/>
    <mergeCell ref="H180:H183"/>
    <mergeCell ref="I180:I183"/>
    <mergeCell ref="J180:J183"/>
    <mergeCell ref="A184:A187"/>
    <mergeCell ref="B184:B187"/>
    <mergeCell ref="C184:C187"/>
    <mergeCell ref="D184:D187"/>
    <mergeCell ref="F184:F187"/>
    <mergeCell ref="G184:G187"/>
    <mergeCell ref="H184:H187"/>
    <mergeCell ref="A180:A183"/>
    <mergeCell ref="B180:B183"/>
    <mergeCell ref="C180:C183"/>
    <mergeCell ref="D180:D183"/>
    <mergeCell ref="F180:F183"/>
    <mergeCell ref="G180:G183"/>
    <mergeCell ref="H196:H199"/>
    <mergeCell ref="I196:I199"/>
    <mergeCell ref="J196:J199"/>
    <mergeCell ref="A200:A203"/>
    <mergeCell ref="B200:B203"/>
    <mergeCell ref="C200:C203"/>
    <mergeCell ref="D200:D203"/>
    <mergeCell ref="F200:F203"/>
    <mergeCell ref="G200:G203"/>
    <mergeCell ref="H200:H203"/>
    <mergeCell ref="A196:A199"/>
    <mergeCell ref="B196:B199"/>
    <mergeCell ref="C196:C199"/>
    <mergeCell ref="D196:D199"/>
    <mergeCell ref="F196:F199"/>
    <mergeCell ref="G196:G199"/>
    <mergeCell ref="J188:J191"/>
    <mergeCell ref="A192:A195"/>
    <mergeCell ref="B192:B195"/>
    <mergeCell ref="C192:C195"/>
    <mergeCell ref="D192:D195"/>
    <mergeCell ref="F192:F195"/>
    <mergeCell ref="G192:G195"/>
    <mergeCell ref="H192:H195"/>
    <mergeCell ref="I192:I195"/>
    <mergeCell ref="J192:J195"/>
    <mergeCell ref="J204:J207"/>
    <mergeCell ref="A208:A211"/>
    <mergeCell ref="B208:B211"/>
    <mergeCell ref="C208:C211"/>
    <mergeCell ref="D208:D211"/>
    <mergeCell ref="F208:F211"/>
    <mergeCell ref="G208:G211"/>
    <mergeCell ref="H208:H211"/>
    <mergeCell ref="I208:I211"/>
    <mergeCell ref="J208:J211"/>
    <mergeCell ref="I200:I203"/>
    <mergeCell ref="J200:J203"/>
    <mergeCell ref="A204:A207"/>
    <mergeCell ref="B204:B207"/>
    <mergeCell ref="C204:C207"/>
    <mergeCell ref="D204:D207"/>
    <mergeCell ref="F204:F207"/>
    <mergeCell ref="G204:G207"/>
    <mergeCell ref="H204:H207"/>
    <mergeCell ref="I204:I207"/>
    <mergeCell ref="J220:J223"/>
    <mergeCell ref="I216:I219"/>
    <mergeCell ref="J216:J219"/>
    <mergeCell ref="A220:A223"/>
    <mergeCell ref="B220:B223"/>
    <mergeCell ref="C220:C223"/>
    <mergeCell ref="D220:D223"/>
    <mergeCell ref="F220:F223"/>
    <mergeCell ref="G220:G223"/>
    <mergeCell ref="H220:H223"/>
    <mergeCell ref="I220:I223"/>
    <mergeCell ref="H212:H215"/>
    <mergeCell ref="I212:I215"/>
    <mergeCell ref="J212:J215"/>
    <mergeCell ref="A216:A219"/>
    <mergeCell ref="B216:B219"/>
    <mergeCell ref="C216:C219"/>
    <mergeCell ref="D216:D219"/>
    <mergeCell ref="F216:F219"/>
    <mergeCell ref="G216:G219"/>
    <mergeCell ref="H216:H219"/>
    <mergeCell ref="A212:A215"/>
    <mergeCell ref="B212:B215"/>
    <mergeCell ref="C212:C215"/>
    <mergeCell ref="D212:D215"/>
    <mergeCell ref="F212:F215"/>
    <mergeCell ref="G212:G215"/>
    <mergeCell ref="H231:H234"/>
    <mergeCell ref="I231:I234"/>
    <mergeCell ref="J231:J234"/>
    <mergeCell ref="A235:A238"/>
    <mergeCell ref="B235:B238"/>
    <mergeCell ref="C235:C238"/>
    <mergeCell ref="D235:D238"/>
    <mergeCell ref="F235:F238"/>
    <mergeCell ref="G235:G238"/>
    <mergeCell ref="H235:H238"/>
    <mergeCell ref="G227:G230"/>
    <mergeCell ref="H227:H230"/>
    <mergeCell ref="I227:I230"/>
    <mergeCell ref="J227:J230"/>
    <mergeCell ref="A231:A234"/>
    <mergeCell ref="B231:B234"/>
    <mergeCell ref="C231:C234"/>
    <mergeCell ref="D231:D234"/>
    <mergeCell ref="F231:F234"/>
    <mergeCell ref="G231:G234"/>
    <mergeCell ref="A227:A230"/>
    <mergeCell ref="B227:B230"/>
    <mergeCell ref="C227:C230"/>
    <mergeCell ref="D227:D230"/>
    <mergeCell ref="F227:F230"/>
    <mergeCell ref="J239:J242"/>
    <mergeCell ref="A243:A246"/>
    <mergeCell ref="B243:B246"/>
    <mergeCell ref="C243:C246"/>
    <mergeCell ref="D243:D246"/>
    <mergeCell ref="F243:F246"/>
    <mergeCell ref="G243:G246"/>
    <mergeCell ref="H243:H246"/>
    <mergeCell ref="I243:I246"/>
    <mergeCell ref="J243:J246"/>
    <mergeCell ref="I235:I238"/>
    <mergeCell ref="J235:J238"/>
    <mergeCell ref="A239:A242"/>
    <mergeCell ref="B239:B242"/>
    <mergeCell ref="C239:C242"/>
    <mergeCell ref="D239:D242"/>
    <mergeCell ref="F239:F242"/>
    <mergeCell ref="G239:G242"/>
    <mergeCell ref="H239:H242"/>
    <mergeCell ref="I239:I242"/>
    <mergeCell ref="I251:I254"/>
    <mergeCell ref="J251:J254"/>
    <mergeCell ref="A255:A258"/>
    <mergeCell ref="B255:B258"/>
    <mergeCell ref="C255:C258"/>
    <mergeCell ref="D255:D258"/>
    <mergeCell ref="F255:F258"/>
    <mergeCell ref="G255:G258"/>
    <mergeCell ref="H255:H258"/>
    <mergeCell ref="I255:I258"/>
    <mergeCell ref="H247:H250"/>
    <mergeCell ref="I247:I250"/>
    <mergeCell ref="J247:J250"/>
    <mergeCell ref="A251:A254"/>
    <mergeCell ref="B251:B254"/>
    <mergeCell ref="C251:C254"/>
    <mergeCell ref="D251:D254"/>
    <mergeCell ref="F251:F254"/>
    <mergeCell ref="G251:G254"/>
    <mergeCell ref="H251:H254"/>
    <mergeCell ref="A247:A250"/>
    <mergeCell ref="B247:B250"/>
    <mergeCell ref="C247:C250"/>
    <mergeCell ref="D247:D250"/>
    <mergeCell ref="F247:F250"/>
    <mergeCell ref="G247:G250"/>
    <mergeCell ref="H263:H266"/>
    <mergeCell ref="I263:I266"/>
    <mergeCell ref="J263:J266"/>
    <mergeCell ref="A267:A270"/>
    <mergeCell ref="B267:B270"/>
    <mergeCell ref="C267:C270"/>
    <mergeCell ref="D267:D270"/>
    <mergeCell ref="F267:F270"/>
    <mergeCell ref="G267:G270"/>
    <mergeCell ref="H267:H270"/>
    <mergeCell ref="A263:A266"/>
    <mergeCell ref="B263:B266"/>
    <mergeCell ref="C263:C266"/>
    <mergeCell ref="D263:D266"/>
    <mergeCell ref="F263:F266"/>
    <mergeCell ref="G263:G266"/>
    <mergeCell ref="J255:J258"/>
    <mergeCell ref="A259:A262"/>
    <mergeCell ref="B259:B262"/>
    <mergeCell ref="C259:C262"/>
    <mergeCell ref="D259:D262"/>
    <mergeCell ref="F259:F262"/>
    <mergeCell ref="G259:G262"/>
    <mergeCell ref="H259:H262"/>
    <mergeCell ref="I259:I262"/>
    <mergeCell ref="J259:J262"/>
    <mergeCell ref="J271:J274"/>
    <mergeCell ref="A275:A278"/>
    <mergeCell ref="B275:B278"/>
    <mergeCell ref="C275:C278"/>
    <mergeCell ref="D275:D278"/>
    <mergeCell ref="F275:F278"/>
    <mergeCell ref="G275:G278"/>
    <mergeCell ref="H275:H278"/>
    <mergeCell ref="I275:I278"/>
    <mergeCell ref="J275:J278"/>
    <mergeCell ref="I267:I270"/>
    <mergeCell ref="J267:J270"/>
    <mergeCell ref="A271:A274"/>
    <mergeCell ref="B271:B274"/>
    <mergeCell ref="C271:C274"/>
    <mergeCell ref="D271:D274"/>
    <mergeCell ref="F271:F274"/>
    <mergeCell ref="G271:G274"/>
    <mergeCell ref="H271:H274"/>
    <mergeCell ref="I271:I274"/>
    <mergeCell ref="I283:I286"/>
    <mergeCell ref="J283:J286"/>
    <mergeCell ref="A287:A290"/>
    <mergeCell ref="B287:B290"/>
    <mergeCell ref="C287:C290"/>
    <mergeCell ref="D287:D290"/>
    <mergeCell ref="F287:F290"/>
    <mergeCell ref="G287:G290"/>
    <mergeCell ref="H287:H290"/>
    <mergeCell ref="I287:I290"/>
    <mergeCell ref="H279:H282"/>
    <mergeCell ref="I279:I282"/>
    <mergeCell ref="J279:J282"/>
    <mergeCell ref="A283:A286"/>
    <mergeCell ref="B283:B286"/>
    <mergeCell ref="C283:C286"/>
    <mergeCell ref="D283:D286"/>
    <mergeCell ref="F283:F286"/>
    <mergeCell ref="G283:G286"/>
    <mergeCell ref="H283:H286"/>
    <mergeCell ref="A279:A282"/>
    <mergeCell ref="B279:B282"/>
    <mergeCell ref="C279:C282"/>
    <mergeCell ref="D279:D282"/>
    <mergeCell ref="F279:F282"/>
    <mergeCell ref="G279:G282"/>
    <mergeCell ref="H295:H298"/>
    <mergeCell ref="I295:I298"/>
    <mergeCell ref="J295:J298"/>
    <mergeCell ref="A299:A302"/>
    <mergeCell ref="B299:B302"/>
    <mergeCell ref="C299:C302"/>
    <mergeCell ref="D299:D302"/>
    <mergeCell ref="F299:F302"/>
    <mergeCell ref="G299:G302"/>
    <mergeCell ref="H299:H302"/>
    <mergeCell ref="A295:A298"/>
    <mergeCell ref="B295:B298"/>
    <mergeCell ref="C295:C298"/>
    <mergeCell ref="D295:D298"/>
    <mergeCell ref="F295:F298"/>
    <mergeCell ref="G295:G298"/>
    <mergeCell ref="J287:J290"/>
    <mergeCell ref="A291:A294"/>
    <mergeCell ref="B291:B294"/>
    <mergeCell ref="C291:C294"/>
    <mergeCell ref="D291:D294"/>
    <mergeCell ref="F291:F294"/>
    <mergeCell ref="G291:G294"/>
    <mergeCell ref="H291:H294"/>
    <mergeCell ref="I291:I294"/>
    <mergeCell ref="J291:J294"/>
    <mergeCell ref="H312:H317"/>
    <mergeCell ref="I312:I317"/>
    <mergeCell ref="J312:J317"/>
    <mergeCell ref="A318:A321"/>
    <mergeCell ref="B318:B321"/>
    <mergeCell ref="C318:C321"/>
    <mergeCell ref="D318:D321"/>
    <mergeCell ref="F318:F321"/>
    <mergeCell ref="G318:G321"/>
    <mergeCell ref="H318:H321"/>
    <mergeCell ref="A312:A317"/>
    <mergeCell ref="B312:B317"/>
    <mergeCell ref="C312:C317"/>
    <mergeCell ref="D312:D317"/>
    <mergeCell ref="F312:F317"/>
    <mergeCell ref="G312:G317"/>
    <mergeCell ref="I299:I302"/>
    <mergeCell ref="J299:J302"/>
    <mergeCell ref="A303:A306"/>
    <mergeCell ref="B303:B306"/>
    <mergeCell ref="C303:C306"/>
    <mergeCell ref="D303:D306"/>
    <mergeCell ref="F303:F306"/>
    <mergeCell ref="J322:J327"/>
    <mergeCell ref="A328:A331"/>
    <mergeCell ref="B328:B331"/>
    <mergeCell ref="C328:C331"/>
    <mergeCell ref="D328:D331"/>
    <mergeCell ref="F328:F331"/>
    <mergeCell ref="G328:G331"/>
    <mergeCell ref="H328:H331"/>
    <mergeCell ref="I328:I331"/>
    <mergeCell ref="J328:J331"/>
    <mergeCell ref="I318:I321"/>
    <mergeCell ref="J318:J321"/>
    <mergeCell ref="A322:A327"/>
    <mergeCell ref="B322:B327"/>
    <mergeCell ref="C322:C327"/>
    <mergeCell ref="D322:D327"/>
    <mergeCell ref="F322:F327"/>
    <mergeCell ref="G322:G327"/>
    <mergeCell ref="H322:H327"/>
    <mergeCell ref="I322:I327"/>
    <mergeCell ref="I336:I339"/>
    <mergeCell ref="J336:J339"/>
    <mergeCell ref="A340:A343"/>
    <mergeCell ref="B340:B343"/>
    <mergeCell ref="C340:C343"/>
    <mergeCell ref="D340:D343"/>
    <mergeCell ref="F340:F343"/>
    <mergeCell ref="G340:G343"/>
    <mergeCell ref="H340:H343"/>
    <mergeCell ref="I340:I343"/>
    <mergeCell ref="H332:H335"/>
    <mergeCell ref="I332:I335"/>
    <mergeCell ref="J332:J335"/>
    <mergeCell ref="A336:A339"/>
    <mergeCell ref="B336:B339"/>
    <mergeCell ref="C336:C339"/>
    <mergeCell ref="D336:D339"/>
    <mergeCell ref="F336:F339"/>
    <mergeCell ref="G336:G339"/>
    <mergeCell ref="H336:H339"/>
    <mergeCell ref="A332:A335"/>
    <mergeCell ref="B332:B335"/>
    <mergeCell ref="C332:C335"/>
    <mergeCell ref="D332:D335"/>
    <mergeCell ref="F332:F335"/>
    <mergeCell ref="G332:G335"/>
    <mergeCell ref="H348:H351"/>
    <mergeCell ref="I348:I351"/>
    <mergeCell ref="J348:J351"/>
    <mergeCell ref="A352:A355"/>
    <mergeCell ref="B352:B355"/>
    <mergeCell ref="C352:C355"/>
    <mergeCell ref="D352:D355"/>
    <mergeCell ref="F352:F355"/>
    <mergeCell ref="G352:G355"/>
    <mergeCell ref="H352:H355"/>
    <mergeCell ref="A348:A351"/>
    <mergeCell ref="B348:B351"/>
    <mergeCell ref="C348:C351"/>
    <mergeCell ref="D348:D351"/>
    <mergeCell ref="F348:F351"/>
    <mergeCell ref="G348:G351"/>
    <mergeCell ref="J340:J343"/>
    <mergeCell ref="A344:A347"/>
    <mergeCell ref="B344:B347"/>
    <mergeCell ref="C344:C347"/>
    <mergeCell ref="D344:D347"/>
    <mergeCell ref="F344:F347"/>
    <mergeCell ref="G344:G347"/>
    <mergeCell ref="H344:H347"/>
    <mergeCell ref="I344:I347"/>
    <mergeCell ref="J344:J347"/>
    <mergeCell ref="J356:J359"/>
    <mergeCell ref="A360:A363"/>
    <mergeCell ref="B360:B363"/>
    <mergeCell ref="C360:C363"/>
    <mergeCell ref="D360:D363"/>
    <mergeCell ref="F360:F363"/>
    <mergeCell ref="G360:G363"/>
    <mergeCell ref="H360:H363"/>
    <mergeCell ref="I360:I363"/>
    <mergeCell ref="J360:J363"/>
    <mergeCell ref="I352:I355"/>
    <mergeCell ref="J352:J355"/>
    <mergeCell ref="A356:A359"/>
    <mergeCell ref="B356:B359"/>
    <mergeCell ref="C356:C359"/>
    <mergeCell ref="D356:D359"/>
    <mergeCell ref="F356:F359"/>
    <mergeCell ref="G356:G359"/>
    <mergeCell ref="H356:H359"/>
    <mergeCell ref="I356:I359"/>
    <mergeCell ref="I370:I373"/>
    <mergeCell ref="J370:J373"/>
    <mergeCell ref="A374:A377"/>
    <mergeCell ref="B374:B377"/>
    <mergeCell ref="C374:C377"/>
    <mergeCell ref="D374:D377"/>
    <mergeCell ref="F374:F377"/>
    <mergeCell ref="G374:G377"/>
    <mergeCell ref="H374:H377"/>
    <mergeCell ref="I374:I377"/>
    <mergeCell ref="H364:H369"/>
    <mergeCell ref="I364:I369"/>
    <mergeCell ref="J364:J369"/>
    <mergeCell ref="A370:A373"/>
    <mergeCell ref="B370:B373"/>
    <mergeCell ref="C370:C373"/>
    <mergeCell ref="D370:D373"/>
    <mergeCell ref="F370:F373"/>
    <mergeCell ref="G370:G373"/>
    <mergeCell ref="H370:H373"/>
    <mergeCell ref="A364:A369"/>
    <mergeCell ref="B364:B369"/>
    <mergeCell ref="C364:C369"/>
    <mergeCell ref="D364:D369"/>
    <mergeCell ref="F364:F369"/>
    <mergeCell ref="G364:G369"/>
    <mergeCell ref="H382:H385"/>
    <mergeCell ref="I382:I385"/>
    <mergeCell ref="J382:J385"/>
    <mergeCell ref="A386:A389"/>
    <mergeCell ref="B386:B389"/>
    <mergeCell ref="C386:C389"/>
    <mergeCell ref="D386:D389"/>
    <mergeCell ref="F386:F389"/>
    <mergeCell ref="G386:G389"/>
    <mergeCell ref="H386:H389"/>
    <mergeCell ref="A382:A385"/>
    <mergeCell ref="B382:B385"/>
    <mergeCell ref="C382:C385"/>
    <mergeCell ref="D382:D385"/>
    <mergeCell ref="F382:F385"/>
    <mergeCell ref="G382:G385"/>
    <mergeCell ref="J374:J377"/>
    <mergeCell ref="A378:A381"/>
    <mergeCell ref="B378:B381"/>
    <mergeCell ref="C378:C381"/>
    <mergeCell ref="D378:D381"/>
    <mergeCell ref="F378:F381"/>
    <mergeCell ref="G378:G381"/>
    <mergeCell ref="H378:H381"/>
    <mergeCell ref="I378:I381"/>
    <mergeCell ref="J378:J381"/>
    <mergeCell ref="J390:J393"/>
    <mergeCell ref="A394:A397"/>
    <mergeCell ref="B394:B397"/>
    <mergeCell ref="C394:C397"/>
    <mergeCell ref="D394:D397"/>
    <mergeCell ref="F394:F397"/>
    <mergeCell ref="G394:G397"/>
    <mergeCell ref="H394:H397"/>
    <mergeCell ref="I386:I389"/>
    <mergeCell ref="J386:J389"/>
    <mergeCell ref="A390:A393"/>
    <mergeCell ref="B390:B393"/>
    <mergeCell ref="C390:C393"/>
    <mergeCell ref="D390:D393"/>
    <mergeCell ref="F390:F393"/>
    <mergeCell ref="G390:G393"/>
    <mergeCell ref="H390:H393"/>
    <mergeCell ref="I390:I393"/>
    <mergeCell ref="I403:I406"/>
    <mergeCell ref="J403:J406"/>
    <mergeCell ref="A407:A410"/>
    <mergeCell ref="B407:B410"/>
    <mergeCell ref="C407:C410"/>
    <mergeCell ref="D407:D410"/>
    <mergeCell ref="F407:F410"/>
    <mergeCell ref="G407:G410"/>
    <mergeCell ref="H407:H410"/>
    <mergeCell ref="I407:I410"/>
    <mergeCell ref="H399:H402"/>
    <mergeCell ref="I399:I402"/>
    <mergeCell ref="J399:J402"/>
    <mergeCell ref="A403:A406"/>
    <mergeCell ref="B403:B406"/>
    <mergeCell ref="C403:C406"/>
    <mergeCell ref="D403:D406"/>
    <mergeCell ref="F403:F406"/>
    <mergeCell ref="G403:G406"/>
    <mergeCell ref="H403:H406"/>
    <mergeCell ref="A399:A402"/>
    <mergeCell ref="B399:B402"/>
    <mergeCell ref="C399:C402"/>
    <mergeCell ref="D399:D402"/>
    <mergeCell ref="F399:F402"/>
    <mergeCell ref="G399:G402"/>
    <mergeCell ref="H417:H420"/>
    <mergeCell ref="I417:I420"/>
    <mergeCell ref="J417:J420"/>
    <mergeCell ref="A421:A426"/>
    <mergeCell ref="B421:B426"/>
    <mergeCell ref="C421:C426"/>
    <mergeCell ref="D421:D426"/>
    <mergeCell ref="F421:F426"/>
    <mergeCell ref="G421:G426"/>
    <mergeCell ref="H421:H426"/>
    <mergeCell ref="A417:A420"/>
    <mergeCell ref="B417:B420"/>
    <mergeCell ref="C417:C420"/>
    <mergeCell ref="D417:D420"/>
    <mergeCell ref="F417:F420"/>
    <mergeCell ref="G417:G420"/>
    <mergeCell ref="J407:J410"/>
    <mergeCell ref="A411:A416"/>
    <mergeCell ref="B411:B416"/>
    <mergeCell ref="C411:C416"/>
    <mergeCell ref="D411:D416"/>
    <mergeCell ref="F411:F416"/>
    <mergeCell ref="G411:G416"/>
    <mergeCell ref="H411:H416"/>
    <mergeCell ref="I411:I416"/>
    <mergeCell ref="J411:J416"/>
    <mergeCell ref="J427:J430"/>
    <mergeCell ref="A431:A434"/>
    <mergeCell ref="B431:B434"/>
    <mergeCell ref="C431:C434"/>
    <mergeCell ref="D431:D434"/>
    <mergeCell ref="F431:F434"/>
    <mergeCell ref="G431:G434"/>
    <mergeCell ref="H431:H434"/>
    <mergeCell ref="I431:I434"/>
    <mergeCell ref="J431:J434"/>
    <mergeCell ref="I421:I426"/>
    <mergeCell ref="J421:J426"/>
    <mergeCell ref="A427:A430"/>
    <mergeCell ref="B427:B430"/>
    <mergeCell ref="C427:C430"/>
    <mergeCell ref="D427:D430"/>
    <mergeCell ref="F427:F430"/>
    <mergeCell ref="G427:G430"/>
    <mergeCell ref="H427:H430"/>
    <mergeCell ref="I427:I430"/>
    <mergeCell ref="I439:I442"/>
    <mergeCell ref="J439:J442"/>
    <mergeCell ref="A443:A448"/>
    <mergeCell ref="B443:B448"/>
    <mergeCell ref="C443:C448"/>
    <mergeCell ref="D443:D448"/>
    <mergeCell ref="F443:F448"/>
    <mergeCell ref="G443:G448"/>
    <mergeCell ref="H443:H448"/>
    <mergeCell ref="I443:I448"/>
    <mergeCell ref="H435:H438"/>
    <mergeCell ref="I435:I438"/>
    <mergeCell ref="J435:J438"/>
    <mergeCell ref="A439:A442"/>
    <mergeCell ref="B439:B442"/>
    <mergeCell ref="C439:C442"/>
    <mergeCell ref="D439:D442"/>
    <mergeCell ref="F439:F442"/>
    <mergeCell ref="G439:G442"/>
    <mergeCell ref="H439:H442"/>
    <mergeCell ref="A435:A438"/>
    <mergeCell ref="B435:B438"/>
    <mergeCell ref="C435:C438"/>
    <mergeCell ref="D435:D438"/>
    <mergeCell ref="F435:F438"/>
    <mergeCell ref="G435:G438"/>
    <mergeCell ref="H455:H458"/>
    <mergeCell ref="I455:I458"/>
    <mergeCell ref="J455:J458"/>
    <mergeCell ref="A459:A462"/>
    <mergeCell ref="B459:B462"/>
    <mergeCell ref="C459:C462"/>
    <mergeCell ref="D459:D462"/>
    <mergeCell ref="F459:F462"/>
    <mergeCell ref="G459:G462"/>
    <mergeCell ref="H459:H462"/>
    <mergeCell ref="A455:A458"/>
    <mergeCell ref="B455:B458"/>
    <mergeCell ref="C455:C458"/>
    <mergeCell ref="D455:D458"/>
    <mergeCell ref="F455:F458"/>
    <mergeCell ref="G455:G458"/>
    <mergeCell ref="J443:J448"/>
    <mergeCell ref="A449:A454"/>
    <mergeCell ref="B449:B454"/>
    <mergeCell ref="C449:C454"/>
    <mergeCell ref="D449:D454"/>
    <mergeCell ref="F449:F454"/>
    <mergeCell ref="G449:G454"/>
    <mergeCell ref="H449:H454"/>
    <mergeCell ref="I449:I454"/>
    <mergeCell ref="J449:J454"/>
    <mergeCell ref="J463:J466"/>
    <mergeCell ref="A467:A470"/>
    <mergeCell ref="B467:B470"/>
    <mergeCell ref="C467:C470"/>
    <mergeCell ref="D467:D470"/>
    <mergeCell ref="F467:F470"/>
    <mergeCell ref="G467:G470"/>
    <mergeCell ref="H467:H470"/>
    <mergeCell ref="I467:I470"/>
    <mergeCell ref="J467:J470"/>
    <mergeCell ref="I459:I462"/>
    <mergeCell ref="J459:J462"/>
    <mergeCell ref="A463:A466"/>
    <mergeCell ref="B463:B466"/>
    <mergeCell ref="C463:C466"/>
    <mergeCell ref="D463:D466"/>
    <mergeCell ref="F463:F466"/>
    <mergeCell ref="G463:G466"/>
    <mergeCell ref="H463:H466"/>
    <mergeCell ref="I463:I466"/>
    <mergeCell ref="I475:I478"/>
    <mergeCell ref="J475:J478"/>
    <mergeCell ref="A479:A482"/>
    <mergeCell ref="B479:B482"/>
    <mergeCell ref="C479:C482"/>
    <mergeCell ref="D479:D482"/>
    <mergeCell ref="F479:F482"/>
    <mergeCell ref="G479:G482"/>
    <mergeCell ref="H479:H482"/>
    <mergeCell ref="I479:I482"/>
    <mergeCell ref="H471:H474"/>
    <mergeCell ref="I471:I474"/>
    <mergeCell ref="J471:J474"/>
    <mergeCell ref="A475:A478"/>
    <mergeCell ref="B475:B478"/>
    <mergeCell ref="C475:C478"/>
    <mergeCell ref="D475:D478"/>
    <mergeCell ref="F475:F478"/>
    <mergeCell ref="G475:G478"/>
    <mergeCell ref="H475:H478"/>
    <mergeCell ref="A471:A474"/>
    <mergeCell ref="B471:B474"/>
    <mergeCell ref="C471:C474"/>
    <mergeCell ref="D471:D474"/>
    <mergeCell ref="F471:F474"/>
    <mergeCell ref="G471:G474"/>
    <mergeCell ref="H487:H490"/>
    <mergeCell ref="I487:I490"/>
    <mergeCell ref="J487:J490"/>
    <mergeCell ref="A491:A494"/>
    <mergeCell ref="B491:B494"/>
    <mergeCell ref="C491:C494"/>
    <mergeCell ref="D491:D494"/>
    <mergeCell ref="F491:F494"/>
    <mergeCell ref="G491:G494"/>
    <mergeCell ref="H491:H494"/>
    <mergeCell ref="A487:A490"/>
    <mergeCell ref="B487:B490"/>
    <mergeCell ref="C487:C490"/>
    <mergeCell ref="D487:D490"/>
    <mergeCell ref="F487:F490"/>
    <mergeCell ref="G487:G490"/>
    <mergeCell ref="J479:J482"/>
    <mergeCell ref="A483:A486"/>
    <mergeCell ref="B483:B486"/>
    <mergeCell ref="C483:C486"/>
    <mergeCell ref="D483:D486"/>
    <mergeCell ref="F483:F486"/>
    <mergeCell ref="G483:G486"/>
    <mergeCell ref="A500:A503"/>
    <mergeCell ref="B500:B503"/>
    <mergeCell ref="C500:C503"/>
    <mergeCell ref="D500:D503"/>
    <mergeCell ref="F500:F503"/>
    <mergeCell ref="G500:G503"/>
    <mergeCell ref="H500:H503"/>
    <mergeCell ref="I500:I503"/>
    <mergeCell ref="J500:J503"/>
    <mergeCell ref="A504:A507"/>
    <mergeCell ref="B504:B507"/>
    <mergeCell ref="C504:C507"/>
    <mergeCell ref="D504:D507"/>
    <mergeCell ref="F504:F507"/>
    <mergeCell ref="G504:G507"/>
    <mergeCell ref="H504:H507"/>
    <mergeCell ref="I504:I507"/>
    <mergeCell ref="J504:J507"/>
    <mergeCell ref="A508:A511"/>
    <mergeCell ref="B508:B511"/>
    <mergeCell ref="C508:C511"/>
    <mergeCell ref="D508:D511"/>
    <mergeCell ref="F508:F511"/>
    <mergeCell ref="G508:G511"/>
    <mergeCell ref="H508:H511"/>
    <mergeCell ref="I508:I511"/>
    <mergeCell ref="J508:J511"/>
    <mergeCell ref="A512:A515"/>
    <mergeCell ref="B512:B515"/>
    <mergeCell ref="C512:C515"/>
    <mergeCell ref="D512:D515"/>
    <mergeCell ref="F512:F515"/>
    <mergeCell ref="G512:G515"/>
    <mergeCell ref="H512:H515"/>
    <mergeCell ref="I512:I515"/>
    <mergeCell ref="J512:J515"/>
    <mergeCell ref="A516:A519"/>
    <mergeCell ref="B516:B519"/>
    <mergeCell ref="C516:C519"/>
    <mergeCell ref="D516:D519"/>
    <mergeCell ref="F516:F519"/>
    <mergeCell ref="G516:G519"/>
    <mergeCell ref="H516:H519"/>
    <mergeCell ref="I516:I519"/>
    <mergeCell ref="J516:J519"/>
    <mergeCell ref="A520:A523"/>
    <mergeCell ref="B520:B523"/>
    <mergeCell ref="C520:C523"/>
    <mergeCell ref="D520:D523"/>
    <mergeCell ref="F520:F523"/>
    <mergeCell ref="G520:G523"/>
    <mergeCell ref="H520:H523"/>
    <mergeCell ref="I520:I523"/>
    <mergeCell ref="J520:J523"/>
    <mergeCell ref="A524:A527"/>
    <mergeCell ref="B524:B527"/>
    <mergeCell ref="C524:C527"/>
    <mergeCell ref="D524:D527"/>
    <mergeCell ref="F524:F527"/>
    <mergeCell ref="G524:G527"/>
    <mergeCell ref="H524:H527"/>
    <mergeCell ref="I524:I527"/>
    <mergeCell ref="J524:J527"/>
    <mergeCell ref="A528:A533"/>
    <mergeCell ref="B528:B533"/>
    <mergeCell ref="C528:C533"/>
    <mergeCell ref="D528:D533"/>
    <mergeCell ref="F528:F533"/>
    <mergeCell ref="G528:G533"/>
    <mergeCell ref="H528:H533"/>
    <mergeCell ref="I528:I533"/>
    <mergeCell ref="J528:J533"/>
    <mergeCell ref="A534:A537"/>
    <mergeCell ref="B534:B537"/>
    <mergeCell ref="C534:C537"/>
    <mergeCell ref="D534:D537"/>
    <mergeCell ref="F534:F537"/>
    <mergeCell ref="G534:G537"/>
    <mergeCell ref="H534:H537"/>
    <mergeCell ref="I534:I537"/>
    <mergeCell ref="J534:J537"/>
    <mergeCell ref="A538:A541"/>
    <mergeCell ref="B538:B541"/>
    <mergeCell ref="C538:C541"/>
    <mergeCell ref="D538:D541"/>
    <mergeCell ref="F538:F541"/>
    <mergeCell ref="G538:G541"/>
    <mergeCell ref="H538:H541"/>
    <mergeCell ref="I538:I541"/>
    <mergeCell ref="J538:J541"/>
    <mergeCell ref="A542:A545"/>
    <mergeCell ref="B542:B545"/>
    <mergeCell ref="C542:C545"/>
    <mergeCell ref="D542:D545"/>
    <mergeCell ref="F542:F545"/>
    <mergeCell ref="G542:G545"/>
    <mergeCell ref="H542:H545"/>
    <mergeCell ref="I542:I545"/>
    <mergeCell ref="J542:J545"/>
    <mergeCell ref="A546:A549"/>
    <mergeCell ref="B546:B549"/>
    <mergeCell ref="C546:C549"/>
    <mergeCell ref="D546:D549"/>
    <mergeCell ref="F546:F549"/>
    <mergeCell ref="G546:G549"/>
    <mergeCell ref="H546:H549"/>
    <mergeCell ref="I546:I549"/>
    <mergeCell ref="J546:J549"/>
    <mergeCell ref="A550:A553"/>
    <mergeCell ref="B550:B553"/>
    <mergeCell ref="C550:C553"/>
    <mergeCell ref="D550:D553"/>
    <mergeCell ref="F550:F553"/>
    <mergeCell ref="G550:G553"/>
    <mergeCell ref="H550:H553"/>
    <mergeCell ref="I550:I553"/>
    <mergeCell ref="J550:J553"/>
    <mergeCell ref="A554:A557"/>
    <mergeCell ref="B554:B557"/>
    <mergeCell ref="C554:C557"/>
    <mergeCell ref="D554:D557"/>
    <mergeCell ref="F554:F557"/>
    <mergeCell ref="G554:G557"/>
    <mergeCell ref="H554:H557"/>
    <mergeCell ref="I554:I557"/>
    <mergeCell ref="J554:J557"/>
    <mergeCell ref="A558:A561"/>
    <mergeCell ref="B558:B561"/>
    <mergeCell ref="C558:C561"/>
    <mergeCell ref="D558:D561"/>
    <mergeCell ref="F558:F561"/>
    <mergeCell ref="G558:G561"/>
    <mergeCell ref="H558:H561"/>
    <mergeCell ref="I558:I561"/>
    <mergeCell ref="J558:J561"/>
    <mergeCell ref="A562:A565"/>
    <mergeCell ref="B562:B565"/>
    <mergeCell ref="C562:C565"/>
    <mergeCell ref="D562:D565"/>
    <mergeCell ref="F562:F565"/>
    <mergeCell ref="G562:G565"/>
    <mergeCell ref="H562:H565"/>
    <mergeCell ref="I562:I565"/>
    <mergeCell ref="J562:J565"/>
    <mergeCell ref="A566:A569"/>
    <mergeCell ref="B566:B569"/>
    <mergeCell ref="C566:C569"/>
    <mergeCell ref="D566:D569"/>
    <mergeCell ref="F566:F569"/>
    <mergeCell ref="G566:G569"/>
    <mergeCell ref="H566:H569"/>
    <mergeCell ref="I566:I569"/>
    <mergeCell ref="J566:J569"/>
    <mergeCell ref="A570:A573"/>
    <mergeCell ref="B570:B573"/>
    <mergeCell ref="C570:C573"/>
    <mergeCell ref="D570:D573"/>
    <mergeCell ref="F570:F573"/>
    <mergeCell ref="G570:G573"/>
    <mergeCell ref="H570:H573"/>
    <mergeCell ref="I570:I573"/>
    <mergeCell ref="J570:J573"/>
    <mergeCell ref="A574:A579"/>
    <mergeCell ref="B574:B579"/>
    <mergeCell ref="C574:C579"/>
    <mergeCell ref="D574:D579"/>
    <mergeCell ref="F574:F579"/>
    <mergeCell ref="G574:G579"/>
    <mergeCell ref="H574:H579"/>
    <mergeCell ref="I574:I579"/>
    <mergeCell ref="J574:J579"/>
    <mergeCell ref="A580:A583"/>
    <mergeCell ref="B580:B583"/>
    <mergeCell ref="C580:C583"/>
    <mergeCell ref="D580:D583"/>
    <mergeCell ref="A590:A595"/>
    <mergeCell ref="B590:B595"/>
    <mergeCell ref="C590:C595"/>
    <mergeCell ref="D590:D595"/>
    <mergeCell ref="F590:F595"/>
    <mergeCell ref="G590:G595"/>
    <mergeCell ref="H590:H595"/>
    <mergeCell ref="I590:I595"/>
    <mergeCell ref="J590:J595"/>
    <mergeCell ref="A596:A599"/>
    <mergeCell ref="B596:B599"/>
    <mergeCell ref="C596:C599"/>
    <mergeCell ref="D596:D599"/>
    <mergeCell ref="F596:F599"/>
    <mergeCell ref="G596:G599"/>
    <mergeCell ref="H596:H599"/>
    <mergeCell ref="I596:I599"/>
    <mergeCell ref="J596:J599"/>
    <mergeCell ref="A600:A603"/>
    <mergeCell ref="B600:B603"/>
    <mergeCell ref="C600:C603"/>
    <mergeCell ref="D600:D603"/>
    <mergeCell ref="F600:F603"/>
    <mergeCell ref="G600:G603"/>
    <mergeCell ref="H600:H603"/>
    <mergeCell ref="I600:I603"/>
    <mergeCell ref="J600:J603"/>
    <mergeCell ref="A604:A607"/>
    <mergeCell ref="B604:B607"/>
    <mergeCell ref="C604:C607"/>
    <mergeCell ref="D604:D607"/>
    <mergeCell ref="F604:F607"/>
    <mergeCell ref="G604:G607"/>
    <mergeCell ref="H604:H607"/>
    <mergeCell ref="I604:I607"/>
    <mergeCell ref="J604:J607"/>
    <mergeCell ref="A608:A611"/>
    <mergeCell ref="B608:B611"/>
    <mergeCell ref="C608:C611"/>
    <mergeCell ref="D608:D611"/>
    <mergeCell ref="F608:F611"/>
    <mergeCell ref="G608:G611"/>
    <mergeCell ref="H608:H611"/>
    <mergeCell ref="I608:I611"/>
    <mergeCell ref="J608:J611"/>
    <mergeCell ref="A612:A617"/>
    <mergeCell ref="B612:B617"/>
    <mergeCell ref="C612:C617"/>
    <mergeCell ref="D612:D617"/>
    <mergeCell ref="F612:F617"/>
    <mergeCell ref="G612:G617"/>
    <mergeCell ref="H612:H617"/>
    <mergeCell ref="I612:I617"/>
    <mergeCell ref="J612:J617"/>
    <mergeCell ref="A618:A623"/>
    <mergeCell ref="B618:B623"/>
    <mergeCell ref="C618:C623"/>
    <mergeCell ref="D618:D623"/>
    <mergeCell ref="F618:F623"/>
    <mergeCell ref="G618:G623"/>
    <mergeCell ref="H618:H623"/>
    <mergeCell ref="I618:I623"/>
    <mergeCell ref="J618:J623"/>
    <mergeCell ref="A624:A627"/>
    <mergeCell ref="B624:B627"/>
    <mergeCell ref="C624:C627"/>
    <mergeCell ref="D624:D627"/>
    <mergeCell ref="F624:F627"/>
    <mergeCell ref="G624:G627"/>
    <mergeCell ref="H624:H627"/>
    <mergeCell ref="I624:I627"/>
    <mergeCell ref="J624:J627"/>
    <mergeCell ref="A628:A631"/>
    <mergeCell ref="B628:B631"/>
    <mergeCell ref="C628:C631"/>
    <mergeCell ref="D628:D631"/>
    <mergeCell ref="F628:F631"/>
    <mergeCell ref="G628:G631"/>
    <mergeCell ref="H628:H631"/>
    <mergeCell ref="I628:I631"/>
    <mergeCell ref="J628:J631"/>
    <mergeCell ref="A632:A635"/>
    <mergeCell ref="B632:B635"/>
    <mergeCell ref="C632:C635"/>
    <mergeCell ref="D632:D635"/>
    <mergeCell ref="F632:F635"/>
    <mergeCell ref="G632:G635"/>
    <mergeCell ref="H632:H635"/>
    <mergeCell ref="I632:I635"/>
    <mergeCell ref="J632:J635"/>
    <mergeCell ref="A636:A639"/>
    <mergeCell ref="B636:B639"/>
    <mergeCell ref="C636:C639"/>
    <mergeCell ref="D636:D639"/>
    <mergeCell ref="F636:F639"/>
    <mergeCell ref="G636:G639"/>
    <mergeCell ref="H636:H639"/>
    <mergeCell ref="I636:I639"/>
    <mergeCell ref="J636:J639"/>
    <mergeCell ref="A640:A643"/>
    <mergeCell ref="B640:B643"/>
    <mergeCell ref="C640:C643"/>
    <mergeCell ref="D640:D643"/>
    <mergeCell ref="F640:F643"/>
    <mergeCell ref="G640:G643"/>
    <mergeCell ref="H640:H643"/>
    <mergeCell ref="I640:I643"/>
    <mergeCell ref="J640:J643"/>
    <mergeCell ref="A644:A647"/>
    <mergeCell ref="B644:B647"/>
    <mergeCell ref="C644:C647"/>
    <mergeCell ref="D644:D647"/>
    <mergeCell ref="F644:F647"/>
    <mergeCell ref="G644:G647"/>
    <mergeCell ref="H644:H647"/>
    <mergeCell ref="I644:I647"/>
    <mergeCell ref="J644:J647"/>
    <mergeCell ref="A648:A651"/>
    <mergeCell ref="B648:B651"/>
    <mergeCell ref="C648:C651"/>
    <mergeCell ref="D648:D651"/>
    <mergeCell ref="F648:F651"/>
    <mergeCell ref="G648:G651"/>
    <mergeCell ref="H648:H651"/>
    <mergeCell ref="I648:I651"/>
    <mergeCell ref="J648:J651"/>
    <mergeCell ref="A652:A655"/>
    <mergeCell ref="B652:B655"/>
    <mergeCell ref="C652:C655"/>
    <mergeCell ref="D652:D655"/>
    <mergeCell ref="F652:F655"/>
    <mergeCell ref="G652:G655"/>
    <mergeCell ref="H652:H655"/>
    <mergeCell ref="I652:I655"/>
    <mergeCell ref="J652:J655"/>
    <mergeCell ref="A656:A659"/>
    <mergeCell ref="B656:B659"/>
    <mergeCell ref="C656:C659"/>
    <mergeCell ref="D656:D659"/>
    <mergeCell ref="F656:F659"/>
    <mergeCell ref="G656:G659"/>
    <mergeCell ref="H656:H659"/>
    <mergeCell ref="I656:I659"/>
    <mergeCell ref="J656:J659"/>
    <mergeCell ref="A660:A663"/>
    <mergeCell ref="B660:B663"/>
    <mergeCell ref="C660:C663"/>
    <mergeCell ref="D660:D663"/>
    <mergeCell ref="F660:F663"/>
    <mergeCell ref="G660:G663"/>
    <mergeCell ref="H660:H663"/>
    <mergeCell ref="I660:I663"/>
    <mergeCell ref="J660:J663"/>
    <mergeCell ref="A664:A667"/>
    <mergeCell ref="B664:B667"/>
    <mergeCell ref="C664:C667"/>
    <mergeCell ref="D664:D667"/>
    <mergeCell ref="F664:F667"/>
    <mergeCell ref="G664:G667"/>
    <mergeCell ref="H664:H667"/>
    <mergeCell ref="I664:I667"/>
    <mergeCell ref="J664:J667"/>
    <mergeCell ref="A668:A671"/>
    <mergeCell ref="B668:B671"/>
    <mergeCell ref="C668:C671"/>
    <mergeCell ref="D668:D671"/>
    <mergeCell ref="F668:F671"/>
    <mergeCell ref="G668:G671"/>
    <mergeCell ref="H668:H671"/>
    <mergeCell ref="I668:I671"/>
    <mergeCell ref="J668:J671"/>
    <mergeCell ref="A672:A675"/>
    <mergeCell ref="B672:B675"/>
    <mergeCell ref="C672:C675"/>
    <mergeCell ref="D672:D675"/>
    <mergeCell ref="A678:A681"/>
    <mergeCell ref="B678:B681"/>
    <mergeCell ref="C678:C681"/>
    <mergeCell ref="D678:D681"/>
    <mergeCell ref="F678:F681"/>
    <mergeCell ref="G678:G681"/>
    <mergeCell ref="H678:H681"/>
    <mergeCell ref="I678:I681"/>
    <mergeCell ref="J678:J681"/>
    <mergeCell ref="A682:A685"/>
    <mergeCell ref="B682:B685"/>
    <mergeCell ref="C682:C685"/>
    <mergeCell ref="D682:D685"/>
    <mergeCell ref="F682:F685"/>
    <mergeCell ref="G682:G685"/>
  </mergeCells>
  <hyperlinks>
    <hyperlink ref="C8" r:id="rId1" display="javascript:void(0);"/>
    <hyperlink ref="C14" r:id="rId2" display="javascript:void(0);"/>
    <hyperlink ref="C18" r:id="rId3" display="javascript:void(0);"/>
    <hyperlink ref="C22" r:id="rId4" display="javascript:void(0);"/>
    <hyperlink ref="C26" r:id="rId5" display="javascript:void(0);"/>
    <hyperlink ref="C30" r:id="rId6" display="javascript:void(0);"/>
    <hyperlink ref="C34" r:id="rId7" display="javascript:void(0);"/>
    <hyperlink ref="C38" r:id="rId8" display="javascript:void(0);"/>
    <hyperlink ref="C42" r:id="rId9" display="javascript:void(0);"/>
    <hyperlink ref="C46" r:id="rId10" display="javascript:void(0);"/>
    <hyperlink ref="C50" r:id="rId11" display="javascript:void(0);"/>
    <hyperlink ref="C54" r:id="rId12" display="javascript:void(0);"/>
    <hyperlink ref="C58" r:id="rId13" display="javascript:void(0);"/>
    <hyperlink ref="C62" r:id="rId14" display="javascript:void(0);"/>
    <hyperlink ref="C66" r:id="rId15" display="javascript:void(0);"/>
    <hyperlink ref="C70" r:id="rId16" display="javascript:void(0);"/>
    <hyperlink ref="C74" r:id="rId17" display="javascript:void(0);"/>
    <hyperlink ref="C78" r:id="rId18" display="javascript:void(0);"/>
    <hyperlink ref="C82" r:id="rId19" display="javascript:void(0);"/>
    <hyperlink ref="C86" r:id="rId20" display="javascript:void(0);"/>
    <hyperlink ref="C95" r:id="rId21" display="javascript:void(0);"/>
    <hyperlink ref="C99" r:id="rId22" display="javascript:void(0);"/>
    <hyperlink ref="C103" r:id="rId23" display="javascript:void(0);"/>
    <hyperlink ref="C107" r:id="rId24" display="javascript:void(0);"/>
    <hyperlink ref="C111" r:id="rId25" display="javascript:void(0);"/>
    <hyperlink ref="C115" r:id="rId26" display="javascript:void(0);"/>
    <hyperlink ref="C119" r:id="rId27" display="javascript:void(0);"/>
    <hyperlink ref="C123" r:id="rId28" display="javascript:void(0);"/>
    <hyperlink ref="C127" r:id="rId29" display="javascript:void(0);"/>
    <hyperlink ref="C131" r:id="rId30" display="javascript:void(0);"/>
    <hyperlink ref="C135" r:id="rId31" display="javascript:void(0);"/>
    <hyperlink ref="C139" r:id="rId32" display="javascript:void(0);"/>
    <hyperlink ref="C143" r:id="rId33" display="javascript:void(0);"/>
    <hyperlink ref="C147" r:id="rId34" display="javascript:void(0);"/>
    <hyperlink ref="C151" r:id="rId35" display="javascript:void(0);"/>
    <hyperlink ref="C155" r:id="rId36" display="javascript:void(0);"/>
    <hyperlink ref="C159" r:id="rId37" display="javascript:void(0);"/>
    <hyperlink ref="C163" r:id="rId38" display="javascript:void(0);"/>
    <hyperlink ref="C167" r:id="rId39" display="javascript:void(0);"/>
    <hyperlink ref="C171" r:id="rId40" display="javascript:void(0);"/>
    <hyperlink ref="C180" r:id="rId41" display="javascript:void(0);"/>
    <hyperlink ref="C184" r:id="rId42" display="javascript:void(0);"/>
    <hyperlink ref="C188" r:id="rId43" display="javascript:void(0);"/>
    <hyperlink ref="C192" r:id="rId44" display="javascript:void(0);"/>
    <hyperlink ref="C196" r:id="rId45" display="javascript:void(0);"/>
    <hyperlink ref="C200" r:id="rId46" display="javascript:void(0);"/>
    <hyperlink ref="C204" r:id="rId47" display="javascript:void(0);"/>
    <hyperlink ref="C208" r:id="rId48" display="javascript:void(0);"/>
    <hyperlink ref="C212" r:id="rId49" display="javascript:void(0);"/>
    <hyperlink ref="C216" r:id="rId50" display="javascript:void(0);"/>
    <hyperlink ref="C220" r:id="rId51" display="javascript:void(0);"/>
    <hyperlink ref="C227" r:id="rId52" display="javascript:void(0);"/>
    <hyperlink ref="C231" r:id="rId53" display="javascript:void(0);"/>
    <hyperlink ref="C235" r:id="rId54" display="javascript:void(0);"/>
    <hyperlink ref="C239" r:id="rId55" display="javascript:void(0);"/>
    <hyperlink ref="C243" r:id="rId56" display="javascript:void(0);"/>
    <hyperlink ref="C247" r:id="rId57" display="javascript:void(0);"/>
    <hyperlink ref="C251" r:id="rId58" display="javascript:void(0);"/>
    <hyperlink ref="C255" r:id="rId59" display="javascript:void(0);"/>
    <hyperlink ref="C259" r:id="rId60" display="javascript:void(0);"/>
    <hyperlink ref="C263" r:id="rId61" display="javascript:void(0);"/>
    <hyperlink ref="C267" r:id="rId62" display="javascript:void(0);"/>
    <hyperlink ref="C271" r:id="rId63" display="javascript:void(0);"/>
    <hyperlink ref="C275" r:id="rId64" display="javascript:void(0);"/>
    <hyperlink ref="C279" r:id="rId65" display="javascript:void(0);"/>
    <hyperlink ref="C283" r:id="rId66" display="javascript:void(0);"/>
    <hyperlink ref="C287" r:id="rId67" display="javascript:void(0);"/>
    <hyperlink ref="C291" r:id="rId68" display="javascript:void(0);"/>
    <hyperlink ref="C295" r:id="rId69" display="javascript:void(0);"/>
    <hyperlink ref="C299" r:id="rId70" display="javascript:void(0);"/>
    <hyperlink ref="C303" r:id="rId71" display="javascript:void(0);"/>
    <hyperlink ref="C312" r:id="rId72" display="javascript:void(0);"/>
    <hyperlink ref="C318" r:id="rId73" display="javascript:void(0);"/>
    <hyperlink ref="C322" r:id="rId74" display="javascript:void(0);"/>
    <hyperlink ref="C328" r:id="rId75" display="javascript:void(0);"/>
    <hyperlink ref="C332" r:id="rId76" display="javascript:void(0);"/>
    <hyperlink ref="C336" r:id="rId77" display="javascript:void(0);"/>
    <hyperlink ref="C340" r:id="rId78" display="javascript:void(0);"/>
    <hyperlink ref="C344" r:id="rId79" display="javascript:void(0);"/>
    <hyperlink ref="C348" r:id="rId80" display="javascript:void(0);"/>
    <hyperlink ref="C352" r:id="rId81" display="javascript:void(0);"/>
    <hyperlink ref="C356" r:id="rId82" display="javascript:void(0);"/>
    <hyperlink ref="C360" r:id="rId83" display="javascript:void(0);"/>
    <hyperlink ref="C364" r:id="rId84" display="javascript:void(0);"/>
    <hyperlink ref="C370" r:id="rId85" display="javascript:void(0);"/>
    <hyperlink ref="C374" r:id="rId86" display="javascript:void(0);"/>
    <hyperlink ref="C378" r:id="rId87" display="javascript:void(0);"/>
    <hyperlink ref="C382" r:id="rId88" display="javascript:void(0);"/>
    <hyperlink ref="C386" r:id="rId89" display="javascript:void(0);"/>
    <hyperlink ref="C390" r:id="rId90" display="javascript:void(0);"/>
    <hyperlink ref="C394" r:id="rId91" display="javascript:void(0);"/>
    <hyperlink ref="C399" r:id="rId92" display="javascript:void(0);"/>
    <hyperlink ref="C403" r:id="rId93" display="javascript:void(0);"/>
    <hyperlink ref="C407" r:id="rId94" display="javascript:void(0);"/>
    <hyperlink ref="C411" r:id="rId95" display="javascript:void(0);"/>
    <hyperlink ref="C417" r:id="rId96" display="javascript:void(0);"/>
    <hyperlink ref="C421" r:id="rId97" display="javascript:void(0);"/>
    <hyperlink ref="C427" r:id="rId98" display="javascript:void(0);"/>
    <hyperlink ref="C431" r:id="rId99" display="javascript:void(0);"/>
    <hyperlink ref="C435" r:id="rId100" display="javascript:void(0);"/>
    <hyperlink ref="C439" r:id="rId101" display="javascript:void(0);"/>
    <hyperlink ref="C443" r:id="rId102" display="javascript:void(0);"/>
    <hyperlink ref="C449" r:id="rId103" display="javascript:void(0);"/>
    <hyperlink ref="C455" r:id="rId104" display="javascript:void(0);"/>
    <hyperlink ref="C459" r:id="rId105" display="javascript:void(0);"/>
    <hyperlink ref="C463" r:id="rId106" display="javascript:void(0);"/>
    <hyperlink ref="C467" r:id="rId107" display="javascript:void(0);"/>
    <hyperlink ref="C471" r:id="rId108" display="javascript:void(0);"/>
    <hyperlink ref="C475" r:id="rId109" display="javascript:void(0);"/>
    <hyperlink ref="C479" r:id="rId110" display="javascript:void(0);"/>
    <hyperlink ref="C483" r:id="rId111" display="javascript:void(0);"/>
    <hyperlink ref="C487" r:id="rId112" display="javascript:void(0);"/>
    <hyperlink ref="C491" r:id="rId113" display="javascript:void(0);"/>
    <hyperlink ref="C2" r:id="rId114"/>
    <hyperlink ref="C500" r:id="rId115" display="javascript:void(0);"/>
    <hyperlink ref="C504" r:id="rId116" display="javascript:void(0);"/>
    <hyperlink ref="C508" r:id="rId117" display="javascript:void(0);"/>
    <hyperlink ref="C512" r:id="rId118" display="javascript:void(0);"/>
    <hyperlink ref="C516" r:id="rId119" display="javascript:void(0);"/>
    <hyperlink ref="C520" r:id="rId120" display="javascript:void(0);"/>
    <hyperlink ref="C524" r:id="rId121" display="javascript:void(0);"/>
    <hyperlink ref="C528" r:id="rId122" display="javascript:void(0);"/>
    <hyperlink ref="C534" r:id="rId123" display="javascript:void(0);"/>
    <hyperlink ref="C538" r:id="rId124" display="javascript:void(0);"/>
    <hyperlink ref="C542" r:id="rId125" display="javascript:void(0);"/>
    <hyperlink ref="C546" r:id="rId126" display="javascript:void(0);"/>
    <hyperlink ref="C550" r:id="rId127" display="javascript:void(0);"/>
    <hyperlink ref="C554" r:id="rId128" display="javascript:void(0);"/>
    <hyperlink ref="C558" r:id="rId129" display="javascript:void(0);"/>
    <hyperlink ref="C562" r:id="rId130" display="javascript:void(0);"/>
    <hyperlink ref="C566" r:id="rId131" display="javascript:void(0);"/>
    <hyperlink ref="C570" r:id="rId132" display="javascript:void(0);"/>
    <hyperlink ref="C574" r:id="rId133" display="javascript:void(0);"/>
    <hyperlink ref="C580" r:id="rId134" display="javascript:void(0);"/>
    <hyperlink ref="C590" r:id="rId135" display="javascript:void(0);"/>
    <hyperlink ref="C596" r:id="rId136" display="javascript:void(0);"/>
    <hyperlink ref="C600" r:id="rId137" display="javascript:void(0);"/>
    <hyperlink ref="C604" r:id="rId138" display="javascript:void(0);"/>
    <hyperlink ref="C608" r:id="rId139" display="javascript:void(0);"/>
    <hyperlink ref="C612" r:id="rId140" display="javascript:void(0);"/>
    <hyperlink ref="C618" r:id="rId141" display="javascript:void(0);"/>
    <hyperlink ref="C624" r:id="rId142" display="javascript:void(0);"/>
    <hyperlink ref="C628" r:id="rId143" display="javascript:void(0);"/>
    <hyperlink ref="C632" r:id="rId144" display="javascript:void(0);"/>
    <hyperlink ref="C636" r:id="rId145" display="javascript:void(0);"/>
    <hyperlink ref="C640" r:id="rId146" display="javascript:void(0);"/>
    <hyperlink ref="C644" r:id="rId147" display="javascript:void(0);"/>
    <hyperlink ref="C648" r:id="rId148" display="javascript:void(0);"/>
    <hyperlink ref="C652" r:id="rId149" display="javascript:void(0);"/>
    <hyperlink ref="C656" r:id="rId150" display="javascript:void(0);"/>
    <hyperlink ref="C660" r:id="rId151" display="javascript:void(0);"/>
    <hyperlink ref="C664" r:id="rId152" display="javascript:void(0);"/>
    <hyperlink ref="C668" r:id="rId153" display="javascript:void(0);"/>
    <hyperlink ref="C672" r:id="rId154" display="javascript:void(0);"/>
    <hyperlink ref="C678" r:id="rId155" display="javascript:void(0);"/>
    <hyperlink ref="C682" r:id="rId156" display="javascript:void(0);"/>
  </hyperlinks>
  <pageMargins left="0.7" right="0.7" top="0.75" bottom="0.75" header="0.3" footer="0.3"/>
  <pageSetup orientation="portrait" r:id="rId157"/>
  <drawing r:id="rId158"/>
  <legacyDrawing r:id="rId159"/>
  <controls>
    <mc:AlternateContent xmlns:mc="http://schemas.openxmlformats.org/markup-compatibility/2006">
      <mc:Choice Requires="x14">
        <control shapeId="1025" r:id="rId160" name="Control 1">
          <controlPr defaultSize="0" r:id="rId161">
            <anchor moveWithCells="1">
              <from>
                <xdr:col>0</xdr:col>
                <xdr:colOff>0</xdr:colOff>
                <xdr:row>3</xdr:row>
                <xdr:rowOff>0</xdr:rowOff>
              </from>
              <to>
                <xdr:col>0</xdr:col>
                <xdr:colOff>304800</xdr:colOff>
                <xdr:row>4</xdr:row>
                <xdr:rowOff>38100</xdr:rowOff>
              </to>
            </anchor>
          </controlPr>
        </control>
      </mc:Choice>
      <mc:Fallback>
        <control shapeId="1025" r:id="rId160" name="Control 1"/>
      </mc:Fallback>
    </mc:AlternateContent>
    <mc:AlternateContent xmlns:mc="http://schemas.openxmlformats.org/markup-compatibility/2006">
      <mc:Choice Requires="x14">
        <control shapeId="1026" r:id="rId162" name="Control 2">
          <controlPr defaultSize="0" r:id="rId161">
            <anchor moveWithCells="1">
              <from>
                <xdr:col>0</xdr:col>
                <xdr:colOff>0</xdr:colOff>
                <xdr:row>90</xdr:row>
                <xdr:rowOff>0</xdr:rowOff>
              </from>
              <to>
                <xdr:col>0</xdr:col>
                <xdr:colOff>304800</xdr:colOff>
                <xdr:row>91</xdr:row>
                <xdr:rowOff>38100</xdr:rowOff>
              </to>
            </anchor>
          </controlPr>
        </control>
      </mc:Choice>
      <mc:Fallback>
        <control shapeId="1026" r:id="rId162" name="Control 2"/>
      </mc:Fallback>
    </mc:AlternateContent>
    <mc:AlternateContent xmlns:mc="http://schemas.openxmlformats.org/markup-compatibility/2006">
      <mc:Choice Requires="x14">
        <control shapeId="1027" r:id="rId163" name="Control 3">
          <controlPr defaultSize="0" r:id="rId161">
            <anchor moveWithCells="1">
              <from>
                <xdr:col>0</xdr:col>
                <xdr:colOff>0</xdr:colOff>
                <xdr:row>175</xdr:row>
                <xdr:rowOff>0</xdr:rowOff>
              </from>
              <to>
                <xdr:col>0</xdr:col>
                <xdr:colOff>304800</xdr:colOff>
                <xdr:row>176</xdr:row>
                <xdr:rowOff>38100</xdr:rowOff>
              </to>
            </anchor>
          </controlPr>
        </control>
      </mc:Choice>
      <mc:Fallback>
        <control shapeId="1027" r:id="rId163" name="Control 3"/>
      </mc:Fallback>
    </mc:AlternateContent>
    <mc:AlternateContent xmlns:mc="http://schemas.openxmlformats.org/markup-compatibility/2006">
      <mc:Choice Requires="x14">
        <control shapeId="1028" r:id="rId164" name="Control 4">
          <controlPr defaultSize="0" r:id="rId161">
            <anchor moveWithCells="1">
              <from>
                <xdr:col>0</xdr:col>
                <xdr:colOff>0</xdr:colOff>
                <xdr:row>224</xdr:row>
                <xdr:rowOff>0</xdr:rowOff>
              </from>
              <to>
                <xdr:col>0</xdr:col>
                <xdr:colOff>304800</xdr:colOff>
                <xdr:row>225</xdr:row>
                <xdr:rowOff>38100</xdr:rowOff>
              </to>
            </anchor>
          </controlPr>
        </control>
      </mc:Choice>
      <mc:Fallback>
        <control shapeId="1028" r:id="rId164" name="Control 4"/>
      </mc:Fallback>
    </mc:AlternateContent>
    <mc:AlternateContent xmlns:mc="http://schemas.openxmlformats.org/markup-compatibility/2006">
      <mc:Choice Requires="x14">
        <control shapeId="1029" r:id="rId165" name="Control 5">
          <controlPr defaultSize="0" r:id="rId161">
            <anchor moveWithCells="1">
              <from>
                <xdr:col>0</xdr:col>
                <xdr:colOff>0</xdr:colOff>
                <xdr:row>307</xdr:row>
                <xdr:rowOff>0</xdr:rowOff>
              </from>
              <to>
                <xdr:col>0</xdr:col>
                <xdr:colOff>304800</xdr:colOff>
                <xdr:row>308</xdr:row>
                <xdr:rowOff>38100</xdr:rowOff>
              </to>
            </anchor>
          </controlPr>
        </control>
      </mc:Choice>
      <mc:Fallback>
        <control shapeId="1029" r:id="rId165" name="Control 5"/>
      </mc:Fallback>
    </mc:AlternateContent>
    <mc:AlternateContent xmlns:mc="http://schemas.openxmlformats.org/markup-compatibility/2006">
      <mc:Choice Requires="x14">
        <control shapeId="1030" r:id="rId166" name="Control 6">
          <controlPr defaultSize="0" r:id="rId161">
            <anchor moveWithCells="1">
              <from>
                <xdr:col>0</xdr:col>
                <xdr:colOff>0</xdr:colOff>
                <xdr:row>495</xdr:row>
                <xdr:rowOff>0</xdr:rowOff>
              </from>
              <to>
                <xdr:col>0</xdr:col>
                <xdr:colOff>304800</xdr:colOff>
                <xdr:row>496</xdr:row>
                <xdr:rowOff>38100</xdr:rowOff>
              </to>
            </anchor>
          </controlPr>
        </control>
      </mc:Choice>
      <mc:Fallback>
        <control shapeId="1030" r:id="rId166" name="Control 6"/>
      </mc:Fallback>
    </mc:AlternateContent>
    <mc:AlternateContent xmlns:mc="http://schemas.openxmlformats.org/markup-compatibility/2006">
      <mc:Choice Requires="x14">
        <control shapeId="1031" r:id="rId167" name="Control 7">
          <controlPr defaultSize="0" r:id="rId161">
            <anchor moveWithCells="1">
              <from>
                <xdr:col>0</xdr:col>
                <xdr:colOff>0</xdr:colOff>
                <xdr:row>585</xdr:row>
                <xdr:rowOff>0</xdr:rowOff>
              </from>
              <to>
                <xdr:col>0</xdr:col>
                <xdr:colOff>304800</xdr:colOff>
                <xdr:row>586</xdr:row>
                <xdr:rowOff>38100</xdr:rowOff>
              </to>
            </anchor>
          </controlPr>
        </control>
      </mc:Choice>
      <mc:Fallback>
        <control shapeId="1031" r:id="rId167" name="Control 7"/>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KarenDick</dc:creator>
  <cp:lastModifiedBy>rclaycom</cp:lastModifiedBy>
  <cp:lastPrinted>2015-03-12T01:31:20Z</cp:lastPrinted>
  <dcterms:created xsi:type="dcterms:W3CDTF">2015-01-25T17:03:02Z</dcterms:created>
  <dcterms:modified xsi:type="dcterms:W3CDTF">2015-03-31T13:05:19Z</dcterms:modified>
</cp:coreProperties>
</file>